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1-01 - Most km 9,426" sheetId="2" r:id="rId2"/>
    <sheet name="SO1-02 - VRN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'SO1-01 - Most km 9,426'!$C$129:$K$392</definedName>
    <definedName name="_xlnm.Print_Area" localSheetId="1">'SO1-01 - Most km 9,426'!$C$4:$J$76,'SO1-01 - Most km 9,426'!$C$82:$J$111,'SO1-01 - Most km 9,426'!$C$117:$J$392</definedName>
    <definedName name="_xlnm.Print_Titles" localSheetId="1">'SO1-01 - Most km 9,426'!$129:$129</definedName>
    <definedName name="_xlnm._FilterDatabase" localSheetId="2" hidden="1">'SO1-02 - VRN'!$C$121:$K$142</definedName>
    <definedName name="_xlnm.Print_Area" localSheetId="2">'SO1-02 - VRN'!$C$4:$J$76,'SO1-02 - VRN'!$C$82:$J$103,'SO1-02 - VRN'!$C$109:$J$142</definedName>
    <definedName name="_xlnm.Print_Titles" localSheetId="2">'SO1-02 - VRN'!$121:$121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42"/>
  <c r="BH142"/>
  <c r="BG142"/>
  <c r="BF142"/>
  <c r="T142"/>
  <c r="R142"/>
  <c r="P142"/>
  <c r="BI141"/>
  <c r="BH141"/>
  <c r="BG141"/>
  <c r="BF141"/>
  <c r="T141"/>
  <c r="R141"/>
  <c r="P141"/>
  <c r="BI135"/>
  <c r="BH135"/>
  <c r="BG135"/>
  <c r="BF135"/>
  <c r="T135"/>
  <c r="T134"/>
  <c r="R135"/>
  <c r="R134"/>
  <c r="P135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116"/>
  <c r="E7"/>
  <c r="E112"/>
  <c i="2" r="J383"/>
  <c r="J37"/>
  <c r="J36"/>
  <c i="1" r="AY95"/>
  <c i="2" r="J35"/>
  <c i="1" r="AX95"/>
  <c i="2" r="BI390"/>
  <c r="BH390"/>
  <c r="BG390"/>
  <c r="BF390"/>
  <c r="T390"/>
  <c r="R390"/>
  <c r="P390"/>
  <c r="BI385"/>
  <c r="BH385"/>
  <c r="BG385"/>
  <c r="BF385"/>
  <c r="T385"/>
  <c r="R385"/>
  <c r="P385"/>
  <c r="J109"/>
  <c r="BI379"/>
  <c r="BH379"/>
  <c r="BG379"/>
  <c r="BF379"/>
  <c r="T379"/>
  <c r="T378"/>
  <c r="R379"/>
  <c r="R378"/>
  <c r="P379"/>
  <c r="P378"/>
  <c r="BI374"/>
  <c r="BH374"/>
  <c r="BG374"/>
  <c r="BF374"/>
  <c r="T374"/>
  <c r="T373"/>
  <c r="R374"/>
  <c r="R373"/>
  <c r="P374"/>
  <c r="P373"/>
  <c r="BI372"/>
  <c r="BH372"/>
  <c r="BG372"/>
  <c r="BF372"/>
  <c r="T372"/>
  <c r="R372"/>
  <c r="P372"/>
  <c r="BI369"/>
  <c r="BH369"/>
  <c r="BG369"/>
  <c r="BF369"/>
  <c r="T369"/>
  <c r="R369"/>
  <c r="P369"/>
  <c r="BI365"/>
  <c r="BH365"/>
  <c r="BG365"/>
  <c r="BF365"/>
  <c r="T365"/>
  <c r="R365"/>
  <c r="P365"/>
  <c r="BI362"/>
  <c r="BH362"/>
  <c r="BG362"/>
  <c r="BF362"/>
  <c r="T362"/>
  <c r="R362"/>
  <c r="P362"/>
  <c r="BI359"/>
  <c r="BH359"/>
  <c r="BG359"/>
  <c r="BF359"/>
  <c r="T359"/>
  <c r="R359"/>
  <c r="P359"/>
  <c r="BI355"/>
  <c r="BH355"/>
  <c r="BG355"/>
  <c r="BF355"/>
  <c r="T355"/>
  <c r="R355"/>
  <c r="P355"/>
  <c r="BI351"/>
  <c r="BH351"/>
  <c r="BG351"/>
  <c r="BF351"/>
  <c r="T351"/>
  <c r="R351"/>
  <c r="P351"/>
  <c r="BI348"/>
  <c r="BH348"/>
  <c r="BG348"/>
  <c r="BF348"/>
  <c r="T348"/>
  <c r="T347"/>
  <c r="R348"/>
  <c r="R347"/>
  <c r="P348"/>
  <c r="P347"/>
  <c r="BI344"/>
  <c r="BH344"/>
  <c r="BG344"/>
  <c r="BF344"/>
  <c r="T344"/>
  <c r="R344"/>
  <c r="P344"/>
  <c r="BI341"/>
  <c r="BH341"/>
  <c r="BG341"/>
  <c r="BF341"/>
  <c r="T341"/>
  <c r="R341"/>
  <c r="P341"/>
  <c r="BI338"/>
  <c r="BH338"/>
  <c r="BG338"/>
  <c r="BF338"/>
  <c r="T338"/>
  <c r="R338"/>
  <c r="P338"/>
  <c r="BI337"/>
  <c r="BH337"/>
  <c r="BG337"/>
  <c r="BF337"/>
  <c r="T337"/>
  <c r="R337"/>
  <c r="P337"/>
  <c r="BI334"/>
  <c r="BH334"/>
  <c r="BG334"/>
  <c r="BF334"/>
  <c r="T334"/>
  <c r="R334"/>
  <c r="P334"/>
  <c r="BI333"/>
  <c r="BH333"/>
  <c r="BG333"/>
  <c r="BF333"/>
  <c r="T333"/>
  <c r="R333"/>
  <c r="P333"/>
  <c r="BI329"/>
  <c r="BH329"/>
  <c r="BG329"/>
  <c r="BF329"/>
  <c r="T329"/>
  <c r="R329"/>
  <c r="P329"/>
  <c r="BI326"/>
  <c r="BH326"/>
  <c r="BG326"/>
  <c r="BF326"/>
  <c r="T326"/>
  <c r="R326"/>
  <c r="P326"/>
  <c r="BI322"/>
  <c r="BH322"/>
  <c r="BG322"/>
  <c r="BF322"/>
  <c r="T322"/>
  <c r="R322"/>
  <c r="P322"/>
  <c r="BI318"/>
  <c r="BH318"/>
  <c r="BG318"/>
  <c r="BF318"/>
  <c r="T318"/>
  <c r="R318"/>
  <c r="P318"/>
  <c r="BI315"/>
  <c r="BH315"/>
  <c r="BG315"/>
  <c r="BF315"/>
  <c r="T315"/>
  <c r="R315"/>
  <c r="P315"/>
  <c r="BI311"/>
  <c r="BH311"/>
  <c r="BG311"/>
  <c r="BF311"/>
  <c r="T311"/>
  <c r="R311"/>
  <c r="P311"/>
  <c r="BI305"/>
  <c r="BH305"/>
  <c r="BG305"/>
  <c r="BF305"/>
  <c r="T305"/>
  <c r="R305"/>
  <c r="P305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88"/>
  <c r="BH288"/>
  <c r="BG288"/>
  <c r="BF288"/>
  <c r="T288"/>
  <c r="R288"/>
  <c r="P288"/>
  <c r="BI281"/>
  <c r="BH281"/>
  <c r="BG281"/>
  <c r="BF281"/>
  <c r="T281"/>
  <c r="R281"/>
  <c r="P281"/>
  <c r="BI274"/>
  <c r="BH274"/>
  <c r="BG274"/>
  <c r="BF274"/>
  <c r="T274"/>
  <c r="R274"/>
  <c r="P274"/>
  <c r="BI266"/>
  <c r="BH266"/>
  <c r="BG266"/>
  <c r="BF266"/>
  <c r="T266"/>
  <c r="R266"/>
  <c r="P266"/>
  <c r="BI259"/>
  <c r="BH259"/>
  <c r="BG259"/>
  <c r="BF259"/>
  <c r="T259"/>
  <c r="R259"/>
  <c r="P259"/>
  <c r="BI254"/>
  <c r="BH254"/>
  <c r="BG254"/>
  <c r="BF254"/>
  <c r="T254"/>
  <c r="T238"/>
  <c r="R254"/>
  <c r="R238"/>
  <c r="P254"/>
  <c r="P238"/>
  <c r="BI239"/>
  <c r="BH239"/>
  <c r="BG239"/>
  <c r="BF239"/>
  <c r="T239"/>
  <c r="R239"/>
  <c r="P239"/>
  <c r="BI234"/>
  <c r="BH234"/>
  <c r="BG234"/>
  <c r="BF234"/>
  <c r="T234"/>
  <c r="R234"/>
  <c r="P234"/>
  <c r="BI230"/>
  <c r="BH230"/>
  <c r="BG230"/>
  <c r="BF230"/>
  <c r="T230"/>
  <c r="R230"/>
  <c r="P230"/>
  <c r="BI225"/>
  <c r="BH225"/>
  <c r="BG225"/>
  <c r="BF225"/>
  <c r="T225"/>
  <c r="R225"/>
  <c r="P225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1"/>
  <c r="BH211"/>
  <c r="BG211"/>
  <c r="BF211"/>
  <c r="T211"/>
  <c r="R211"/>
  <c r="P211"/>
  <c r="BI207"/>
  <c r="BH207"/>
  <c r="BG207"/>
  <c r="BF207"/>
  <c r="T207"/>
  <c r="R207"/>
  <c r="P207"/>
  <c r="BI203"/>
  <c r="BH203"/>
  <c r="BG203"/>
  <c r="BF203"/>
  <c r="T203"/>
  <c r="R203"/>
  <c r="P203"/>
  <c r="BI196"/>
  <c r="BH196"/>
  <c r="BG196"/>
  <c r="BF196"/>
  <c r="T196"/>
  <c r="R196"/>
  <c r="P196"/>
  <c r="BI192"/>
  <c r="BH192"/>
  <c r="BG192"/>
  <c r="BF192"/>
  <c r="T192"/>
  <c r="R192"/>
  <c r="P192"/>
  <c r="BI184"/>
  <c r="BH184"/>
  <c r="BG184"/>
  <c r="BF184"/>
  <c r="T184"/>
  <c r="R184"/>
  <c r="P184"/>
  <c r="BI176"/>
  <c r="BH176"/>
  <c r="BG176"/>
  <c r="BF176"/>
  <c r="T176"/>
  <c r="R176"/>
  <c r="P176"/>
  <c r="BI172"/>
  <c r="BH172"/>
  <c r="BG172"/>
  <c r="BF172"/>
  <c r="T172"/>
  <c r="R172"/>
  <c r="P172"/>
  <c r="BI167"/>
  <c r="BH167"/>
  <c r="BG167"/>
  <c r="BF167"/>
  <c r="T167"/>
  <c r="R167"/>
  <c r="P167"/>
  <c r="BI166"/>
  <c r="BH166"/>
  <c r="BG166"/>
  <c r="BF166"/>
  <c r="T166"/>
  <c r="R166"/>
  <c r="P166"/>
  <c r="BI162"/>
  <c r="BH162"/>
  <c r="BG162"/>
  <c r="BF162"/>
  <c r="T162"/>
  <c r="R162"/>
  <c r="P162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7"/>
  <c r="BH137"/>
  <c r="BG137"/>
  <c r="BF137"/>
  <c r="T137"/>
  <c r="R137"/>
  <c r="P137"/>
  <c r="BI133"/>
  <c r="BH133"/>
  <c r="BG133"/>
  <c r="BF133"/>
  <c r="T133"/>
  <c r="R133"/>
  <c r="P133"/>
  <c r="J127"/>
  <c r="J126"/>
  <c r="F126"/>
  <c r="F124"/>
  <c r="E122"/>
  <c r="J92"/>
  <c r="J91"/>
  <c r="F91"/>
  <c r="F89"/>
  <c r="E87"/>
  <c r="J18"/>
  <c r="E18"/>
  <c r="F127"/>
  <c r="J17"/>
  <c r="J12"/>
  <c r="J124"/>
  <c r="E7"/>
  <c r="E85"/>
  <c i="1" r="L90"/>
  <c r="AM90"/>
  <c r="AM89"/>
  <c r="L89"/>
  <c r="AM87"/>
  <c r="L87"/>
  <c r="L85"/>
  <c r="L84"/>
  <c i="2" r="BK337"/>
  <c r="J341"/>
  <c r="BK215"/>
  <c r="BK184"/>
  <c r="J211"/>
  <c r="J172"/>
  <c r="J221"/>
  <c r="BK221"/>
  <c r="J266"/>
  <c r="J305"/>
  <c i="3" r="BK128"/>
  <c i="2" r="BK333"/>
  <c r="BK334"/>
  <c r="J355"/>
  <c r="J144"/>
  <c r="J166"/>
  <c r="J369"/>
  <c r="BK172"/>
  <c r="J315"/>
  <c r="J348"/>
  <c r="BK355"/>
  <c r="BK144"/>
  <c i="3" r="J132"/>
  <c r="BK133"/>
  <c i="2" r="J259"/>
  <c r="BK374"/>
  <c r="BK274"/>
  <c r="J141"/>
  <c r="J322"/>
  <c r="J254"/>
  <c r="J274"/>
  <c r="J239"/>
  <c r="J151"/>
  <c i="3" r="J129"/>
  <c r="BK132"/>
  <c i="2" r="J311"/>
  <c r="BK372"/>
  <c r="BK138"/>
  <c r="BK329"/>
  <c r="BK224"/>
  <c r="BK379"/>
  <c r="BK234"/>
  <c r="J176"/>
  <c r="J362"/>
  <c r="J230"/>
  <c r="BK298"/>
  <c r="BK259"/>
  <c i="3" r="BK130"/>
  <c r="J133"/>
  <c i="2" r="J329"/>
  <c r="J225"/>
  <c r="BK348"/>
  <c r="J288"/>
  <c i="3" r="BK141"/>
  <c r="J128"/>
  <c i="2" r="J390"/>
  <c r="J218"/>
  <c r="J365"/>
  <c r="BK351"/>
  <c r="BK211"/>
  <c r="BK341"/>
  <c r="BK338"/>
  <c r="J295"/>
  <c r="BK390"/>
  <c r="J379"/>
  <c r="BK239"/>
  <c r="J138"/>
  <c r="BK167"/>
  <c r="BK385"/>
  <c r="J203"/>
  <c r="BK166"/>
  <c r="BK133"/>
  <c r="BK203"/>
  <c r="J196"/>
  <c r="J281"/>
  <c r="BK155"/>
  <c i="3" r="J142"/>
  <c r="J141"/>
  <c i="2" r="J344"/>
  <c r="J167"/>
  <c r="BK326"/>
  <c r="J184"/>
  <c r="BK369"/>
  <c r="J234"/>
  <c r="BK305"/>
  <c r="J147"/>
  <c r="BK162"/>
  <c r="J224"/>
  <c r="J359"/>
  <c r="BK315"/>
  <c r="J162"/>
  <c r="BK141"/>
  <c r="J133"/>
  <c i="3" r="BK126"/>
  <c r="BK129"/>
  <c i="2" r="BK192"/>
  <c r="BK365"/>
  <c r="BK225"/>
  <c r="BK266"/>
  <c r="J374"/>
  <c r="BK359"/>
  <c r="BK322"/>
  <c r="BK254"/>
  <c r="BK147"/>
  <c r="BK137"/>
  <c i="3" r="J126"/>
  <c r="BK125"/>
  <c i="2" r="J333"/>
  <c r="BK230"/>
  <c r="BK218"/>
  <c r="J338"/>
  <c r="BK207"/>
  <c r="BK288"/>
  <c r="J385"/>
  <c r="J207"/>
  <c r="J318"/>
  <c r="J298"/>
  <c r="J334"/>
  <c r="J351"/>
  <c i="1" r="AS94"/>
  <c i="2" r="J215"/>
  <c r="BK295"/>
  <c r="BK344"/>
  <c r="BK176"/>
  <c r="J192"/>
  <c i="3" r="J135"/>
  <c r="J125"/>
  <c r="J130"/>
  <c i="2" r="J137"/>
  <c r="BK362"/>
  <c r="J372"/>
  <c r="BK301"/>
  <c r="J155"/>
  <c r="BK281"/>
  <c r="J301"/>
  <c r="BK196"/>
  <c r="J337"/>
  <c r="J326"/>
  <c r="BK311"/>
  <c r="BK318"/>
  <c r="BK151"/>
  <c i="3" r="BK142"/>
  <c r="BK135"/>
  <c i="2" l="1" r="P171"/>
  <c r="P350"/>
  <c r="P154"/>
  <c r="R384"/>
  <c r="R258"/>
  <c r="BK258"/>
  <c r="J258"/>
  <c r="J102"/>
  <c r="P384"/>
  <c r="P132"/>
  <c r="R154"/>
  <c r="T350"/>
  <c r="R132"/>
  <c r="BK171"/>
  <c r="J171"/>
  <c r="J100"/>
  <c r="BK350"/>
  <c r="T132"/>
  <c r="T332"/>
  <c i="3" r="BK131"/>
  <c r="J131"/>
  <c r="J100"/>
  <c i="2" r="P258"/>
  <c r="BK384"/>
  <c r="J384"/>
  <c r="J110"/>
  <c r="R332"/>
  <c i="3" r="BK124"/>
  <c r="P127"/>
  <c i="2" r="BK154"/>
  <c r="J154"/>
  <c r="J99"/>
  <c i="3" r="T124"/>
  <c r="P131"/>
  <c r="BK140"/>
  <c r="J140"/>
  <c r="J102"/>
  <c i="2" r="T258"/>
  <c i="3" r="BK127"/>
  <c r="J127"/>
  <c r="J99"/>
  <c i="2" r="R171"/>
  <c r="BK332"/>
  <c r="J332"/>
  <c r="J103"/>
  <c i="3" r="T127"/>
  <c r="P140"/>
  <c i="2" r="BK132"/>
  <c r="J132"/>
  <c r="J98"/>
  <c r="T154"/>
  <c r="R350"/>
  <c r="R349"/>
  <c i="3" r="P124"/>
  <c r="P123"/>
  <c r="P122"/>
  <c i="1" r="AU96"/>
  <c i="3" r="R127"/>
  <c r="R131"/>
  <c r="R140"/>
  <c i="2" r="T171"/>
  <c r="P332"/>
  <c r="T384"/>
  <c i="3" r="R124"/>
  <c r="R123"/>
  <c r="R122"/>
  <c r="T131"/>
  <c r="T140"/>
  <c i="2" r="BK347"/>
  <c r="J347"/>
  <c r="J104"/>
  <c r="BK238"/>
  <c r="J238"/>
  <c r="J101"/>
  <c r="BK378"/>
  <c r="J378"/>
  <c r="J108"/>
  <c r="BK373"/>
  <c r="J373"/>
  <c r="J107"/>
  <c i="3" r="BK134"/>
  <c r="J134"/>
  <c r="J101"/>
  <c i="2" r="J350"/>
  <c r="J106"/>
  <c i="3" r="E85"/>
  <c r="F92"/>
  <c r="BE126"/>
  <c r="BE142"/>
  <c r="J89"/>
  <c r="BE133"/>
  <c r="BE130"/>
  <c r="BE129"/>
  <c r="BE132"/>
  <c r="BE128"/>
  <c r="BE135"/>
  <c r="BE125"/>
  <c r="BE141"/>
  <c i="2" r="F92"/>
  <c r="BE230"/>
  <c r="BE266"/>
  <c r="J89"/>
  <c r="BE151"/>
  <c r="BE166"/>
  <c r="BE172"/>
  <c r="BE196"/>
  <c r="BE341"/>
  <c r="E120"/>
  <c r="BE203"/>
  <c r="BE239"/>
  <c r="BE329"/>
  <c r="BE337"/>
  <c r="BE365"/>
  <c r="BE137"/>
  <c r="BE176"/>
  <c r="BE207"/>
  <c r="BE215"/>
  <c r="BE295"/>
  <c r="BE359"/>
  <c r="BE333"/>
  <c r="BE355"/>
  <c r="BE167"/>
  <c r="BE288"/>
  <c r="BE224"/>
  <c r="BE259"/>
  <c r="BE301"/>
  <c r="BE311"/>
  <c r="BE322"/>
  <c r="BE362"/>
  <c r="BE374"/>
  <c r="BE141"/>
  <c r="BE147"/>
  <c r="BE234"/>
  <c r="BE274"/>
  <c r="BE338"/>
  <c r="BE155"/>
  <c r="BE305"/>
  <c r="BE184"/>
  <c r="BE225"/>
  <c r="BE318"/>
  <c r="BE326"/>
  <c r="BE138"/>
  <c r="BE192"/>
  <c r="BE218"/>
  <c r="BE344"/>
  <c r="BE133"/>
  <c r="BE162"/>
  <c r="BE221"/>
  <c r="BE254"/>
  <c r="BE315"/>
  <c r="BE369"/>
  <c r="BE379"/>
  <c r="BE144"/>
  <c r="BE281"/>
  <c r="BE351"/>
  <c r="BE385"/>
  <c r="BE390"/>
  <c r="BE211"/>
  <c r="BE298"/>
  <c r="BE334"/>
  <c r="BE348"/>
  <c r="BE372"/>
  <c i="3" r="J34"/>
  <c i="1" r="AW96"/>
  <c i="2" r="J34"/>
  <c i="1" r="AW95"/>
  <c i="3" r="F35"/>
  <c i="1" r="BB96"/>
  <c i="3" r="F34"/>
  <c i="1" r="BA96"/>
  <c i="3" r="F37"/>
  <c i="1" r="BD96"/>
  <c i="2" r="F35"/>
  <c i="1" r="BB95"/>
  <c i="2" r="F37"/>
  <c i="1" r="BD95"/>
  <c i="3" r="F36"/>
  <c i="1" r="BC96"/>
  <c i="2" r="F36"/>
  <c i="1" r="BC95"/>
  <c i="2" r="F34"/>
  <c i="1" r="BA95"/>
  <c i="2" l="1" r="BK349"/>
  <c r="J349"/>
  <c r="J105"/>
  <c r="R131"/>
  <c r="R130"/>
  <c i="3" r="T123"/>
  <c r="T122"/>
  <c i="2" r="P131"/>
  <c r="P130"/>
  <c i="1" r="AU95"/>
  <c i="2" r="P349"/>
  <c i="3" r="BK123"/>
  <c r="J123"/>
  <c r="J97"/>
  <c i="2" r="T131"/>
  <c r="T349"/>
  <c r="BK131"/>
  <c r="J131"/>
  <c r="J97"/>
  <c i="3" r="J124"/>
  <c r="J98"/>
  <c i="2" r="BK130"/>
  <c r="J130"/>
  <c r="J33"/>
  <c i="1" r="AV95"/>
  <c r="AT95"/>
  <c i="2" r="F33"/>
  <c i="1" r="AZ95"/>
  <c r="AU94"/>
  <c i="2" r="J30"/>
  <c i="1" r="AG95"/>
  <c i="3" r="J33"/>
  <c i="1" r="AV96"/>
  <c r="AT96"/>
  <c r="BB94"/>
  <c r="W31"/>
  <c i="3" r="F33"/>
  <c i="1" r="AZ96"/>
  <c r="BA94"/>
  <c r="AW94"/>
  <c r="AK30"/>
  <c r="BD94"/>
  <c r="W33"/>
  <c r="BC94"/>
  <c r="AY94"/>
  <c i="2" l="1" r="T130"/>
  <c i="3" r="BK122"/>
  <c r="J122"/>
  <c i="1" r="AN95"/>
  <c i="2" r="J96"/>
  <c r="J39"/>
  <c i="3" r="J30"/>
  <c i="1" r="AG96"/>
  <c r="AZ94"/>
  <c r="W29"/>
  <c r="W32"/>
  <c r="W30"/>
  <c r="AX94"/>
  <c i="3" l="1" r="J39"/>
  <c r="J96"/>
  <c i="1" r="AG94"/>
  <c r="AK26"/>
  <c r="AN9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<sst xmlns="http://schemas.openxmlformats.org/spreadsheetml/2006/main">
  <si>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</si>
  <si>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</si>
  <si>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</si>
  <si>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</si>
  <si>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</si>
  <si>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{511d5db8-c225-4b29-8d01-e415d1e2cfb5}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</si>
  <si>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</si>
  <si>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</si>
  <si>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</si>
  <si>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</si>
  <si>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</si>
  <si>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</si>
  <si>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</si>
  <si>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</si>
  <si>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VZ65423081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</si>
  <si>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</si>
  <si>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</si>
  <si>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mostu v km 9,426 v úseku Ejpovice - Radnice</t>
  </si>
  <si>
    <t>KSO:</t>
  </si>
  <si>
    <t>CC-CZ:</t>
  </si>
  <si>
    <t>Místo:</t>
  </si>
  <si>
    <t xml:space="preserve"> </t>
  </si>
  <si>
    <t>Datum:</t>
  </si>
  <si>
    <t>7. 9. 2023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</si>
  <si>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</si>
  <si>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</si>
  <si>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</si>
  <si>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</si>
  <si>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</si>
  <si>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</si>
  <si>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</si>
  <si>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</si>
  <si>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</si>
  <si>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</si>
  <si>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</si>
  <si>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</si>
  <si>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</si>
  <si>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</si>
  <si>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</si>
  <si>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</si>
  <si>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</si>
  <si>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</si>
  <si>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</si>
  <si>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</si>
  <si>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</si>
  <si>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</si>
  <si>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</si>
  <si>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</si>
  <si>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</si>
  <si>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</si>
  <si>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</si>
  <si>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</si>
  <si>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</si>
  <si>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</si>
  <si>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</si>
  <si>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</si>
  <si>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</si>
  <si>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</si>
  <si>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</si>
  <si>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</si>
  <si>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</si>
  <si>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</si>
  <si>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</si>
  <si>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</si>
  <si>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</si>
  <si>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</si>
  <si>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</si>
  <si>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</si>
  <si>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</si>
  <si>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</si>
  <si>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</si>
  <si>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</si>
  <si>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</si>
  <si>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</si>
  <si>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</si>
  <si>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</si>
  <si>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</si>
  <si>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</si>
  <si>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</si>
  <si>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</si>
  <si>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</si>
  <si>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SO1-01</t>
  </si>
  <si>
    <t>Most km 9,426</t>
  </si>
  <si>
    <t>STA</t>
  </si>
  <si>
    <t>1</t>
  </si>
  <si>
    <t>{3ff4fa07-90c3-49e5-bb38-fc38ff5b5733}</t>
  </si>
  <si>
    <t>2</t>
  </si>
  <si>
    <t>SO1-02</t>
  </si>
  <si>
    <t>VRN</t>
  </si>
  <si>
    <t>{65241623-3092-463b-9d30-3c95885d7be1}</t>
  </si>
  <si>
    <t>KRYCÍ LIST SOUPISU PRACÍ</t>
  </si>
  <si>
    <t>Objekt:</t>
  </si>
  <si>
    <t>SO1-01 - Most km 9,426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</si>
  <si>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</si>
  <si>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</si>
  <si>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</si>
  <si>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</si>
  <si>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</si>
  <si>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</si>
  <si>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</si>
  <si>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</si>
  <si>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</si>
  <si>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</si>
  <si>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</si>
  <si>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</si>
  <si>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</si>
  <si>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</si>
  <si>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</si>
  <si>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741 - Elektroinstalace - silnoproud</t>
  </si>
  <si>
    <t xml:space="preserve">    767 - Konstrukce zámečnické</t>
  </si>
  <si>
    <t xml:space="preserve">    783 - Dokončovací práce - nátěry</t>
  </si>
  <si>
    <t xml:space="preserve">    789 - Povrchové úpravy ocelových konstrukcí a technologických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</si>
  <si>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</si>
  <si>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</si>
  <si>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</si>
  <si>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</si>
  <si>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</si>
  <si>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</si>
  <si>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</si>
  <si>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</si>
  <si>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</si>
  <si>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</si>
  <si>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</si>
  <si>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</si>
  <si>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</si>
  <si>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</si>
  <si>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</si>
  <si>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</si>
  <si>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</si>
  <si>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</si>
  <si>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122252611</t>
  </si>
  <si>
    <t>Odkopávky a prokopávky zapažené pro spodní stavbu železnic v hornině třídy těžitelnosti I skupiny 3 objem do 100 m3 strojně</t>
  </si>
  <si>
    <t>m3</t>
  </si>
  <si>
    <t>4</t>
  </si>
  <si>
    <t>-430024275</t>
  </si>
  <si>
    <t>VV</t>
  </si>
  <si>
    <t xml:space="preserve">odkop za opěrou </t>
  </si>
  <si>
    <t>1,3*10</t>
  </si>
  <si>
    <t>Součet</t>
  </si>
  <si>
    <t>122252618</t>
  </si>
  <si>
    <t>Příplatek k odkopávkám zapaženým pro spodní stavbu železnic v hornině třídy těžitelnosti I skupiny 3 za ztížení při rekonstrukci</t>
  </si>
  <si>
    <t>-188839890</t>
  </si>
  <si>
    <t>3</t>
  </si>
  <si>
    <t>162751117</t>
  </si>
  <si>
    <t>Vodorovné přemístění přes 9 000 do 10000 m výkopku/sypaniny z horniny třídy těžitelnosti I skupiny 1 až 3</t>
  </si>
  <si>
    <t>-265767497</t>
  </si>
  <si>
    <t>13</t>
  </si>
  <si>
    <t>162751119</t>
  </si>
  <si>
    <t>Příplatek k vodorovnému přemístění výkopku/sypaniny z horniny třídy těžitelnosti I skupiny 1 až 3 ZKD 1000 m přes 10000 m</t>
  </si>
  <si>
    <t>1739761878</t>
  </si>
  <si>
    <t>13*8</t>
  </si>
  <si>
    <t>5</t>
  </si>
  <si>
    <t>171201231</t>
  </si>
  <si>
    <t>Poplatek za uložení zeminy a kamení na recyklační skládce (skládkovné) kód odpadu 17 05 04</t>
  </si>
  <si>
    <t>t</t>
  </si>
  <si>
    <t>-575241658</t>
  </si>
  <si>
    <t>13,2*2</t>
  </si>
  <si>
    <t>6</t>
  </si>
  <si>
    <t>174111311</t>
  </si>
  <si>
    <t>Zásyp sypaninou se zhutněním přes 3 m3 pro spodní stavbu železnic</t>
  </si>
  <si>
    <t>1166589496</t>
  </si>
  <si>
    <t>7</t>
  </si>
  <si>
    <t>M</t>
  </si>
  <si>
    <t>58331200</t>
  </si>
  <si>
    <t>štěrkopísek netříděný</t>
  </si>
  <si>
    <t>8</t>
  </si>
  <si>
    <t>1697827602</t>
  </si>
  <si>
    <t>13*1,9</t>
  </si>
  <si>
    <t>Svislé a kompletní konstrukce</t>
  </si>
  <si>
    <t>334323118</t>
  </si>
  <si>
    <t>Mostní opěry a úložné prahy ze ŽB C 30/37</t>
  </si>
  <si>
    <t>-723309887</t>
  </si>
  <si>
    <t>dle přílohy 4</t>
  </si>
  <si>
    <t xml:space="preserve">uložný práh směr Ejpovice </t>
  </si>
  <si>
    <t>5,3</t>
  </si>
  <si>
    <t xml:space="preserve">uložný práh směr Chrást </t>
  </si>
  <si>
    <t>9</t>
  </si>
  <si>
    <t>334351112</t>
  </si>
  <si>
    <t>Bednění systémové mostních opěr a úložných prahů z překližek pro ŽB - zřízení</t>
  </si>
  <si>
    <t>m2</t>
  </si>
  <si>
    <t>-867656370</t>
  </si>
  <si>
    <t>"úložné prahy</t>
  </si>
  <si>
    <t>(0,6+0,229+0,117+0,343+0,117+0,229)*11,9*2</t>
  </si>
  <si>
    <t>10</t>
  </si>
  <si>
    <t>334351211</t>
  </si>
  <si>
    <t>Bednění systémové mostních opěr a úložných prahů z překližek - odstranění</t>
  </si>
  <si>
    <t>-35231405</t>
  </si>
  <si>
    <t>11</t>
  </si>
  <si>
    <t>334361266</t>
  </si>
  <si>
    <t>Výztuž úložných prahů ložisek z betonářské oceli 10 505</t>
  </si>
  <si>
    <t>-104993191</t>
  </si>
  <si>
    <t>dle přílohy č. 4</t>
  </si>
  <si>
    <t>1659/1000</t>
  </si>
  <si>
    <t>Vodorovné konstrukce</t>
  </si>
  <si>
    <t>12</t>
  </si>
  <si>
    <t>421321128</t>
  </si>
  <si>
    <t>Mostní nosné konstrukce deskové ze ŽB C 30/37</t>
  </si>
  <si>
    <t>1941455033</t>
  </si>
  <si>
    <t xml:space="preserve">nová NK </t>
  </si>
  <si>
    <t>37,1</t>
  </si>
  <si>
    <t>421351112</t>
  </si>
  <si>
    <t>Bednění boků přechodové desky konstrukcí mostů - zřízení</t>
  </si>
  <si>
    <t>-1084414566</t>
  </si>
  <si>
    <t>dle řezu A-A</t>
  </si>
  <si>
    <t>3,4*2</t>
  </si>
  <si>
    <t xml:space="preserve">dle řezu C-C </t>
  </si>
  <si>
    <t>5,2*2</t>
  </si>
  <si>
    <t xml:space="preserve">vybednění ozubu </t>
  </si>
  <si>
    <t>1*11,9*4</t>
  </si>
  <si>
    <t>14</t>
  </si>
  <si>
    <t>421351212</t>
  </si>
  <si>
    <t>Bednění boků přechodové desky konstrukcí mostů - odstranění</t>
  </si>
  <si>
    <t>-2084315276</t>
  </si>
  <si>
    <t>421361226</t>
  </si>
  <si>
    <t>Výztuž ŽB deskového mostu z betonářské oceli 10 505</t>
  </si>
  <si>
    <t>1756162661</t>
  </si>
  <si>
    <t>dle přílohy 5.3</t>
  </si>
  <si>
    <t>2840,4/1000</t>
  </si>
  <si>
    <t>16</t>
  </si>
  <si>
    <t>423172111</t>
  </si>
  <si>
    <t>Montáž zabetonovaných ocelových nosníků most o 1 poli rozpětí do 13 m</t>
  </si>
  <si>
    <t>kus</t>
  </si>
  <si>
    <t>2142625917</t>
  </si>
  <si>
    <t>dle přílohy 5.1</t>
  </si>
  <si>
    <t xml:space="preserve">hlavní nosník HE 300B </t>
  </si>
  <si>
    <t>19</t>
  </si>
  <si>
    <t>úložný nosník HE 100B</t>
  </si>
  <si>
    <t>17</t>
  </si>
  <si>
    <t>13010R01</t>
  </si>
  <si>
    <t>ocel profilová jakost S355J2+N průřez HEB 300</t>
  </si>
  <si>
    <t>323366412</t>
  </si>
  <si>
    <t>P</t>
  </si>
  <si>
    <t>Poznámka k položce:_x000d_
Poznámka k položce: Hmotnost: 120,00 kg/m</t>
  </si>
  <si>
    <t>19*7,5*117/1000</t>
  </si>
  <si>
    <t>18</t>
  </si>
  <si>
    <t>13010R02</t>
  </si>
  <si>
    <t>ocel profilová jakost S355J2+N průřez HEB 100</t>
  </si>
  <si>
    <t>342835022</t>
  </si>
  <si>
    <t>Poznámka k položce:_x000d_
Poznámka k položce: Hmotnost: 20,90 kg/m</t>
  </si>
  <si>
    <t>11,6*20,4/1000*2</t>
  </si>
  <si>
    <t>31197009</t>
  </si>
  <si>
    <t>tyč závitová Zn bílý DIN 975 8.8 M20</t>
  </si>
  <si>
    <t>m</t>
  </si>
  <si>
    <t>1418212681</t>
  </si>
  <si>
    <t>dle přílohy č. 5.1</t>
  </si>
  <si>
    <t>52,2</t>
  </si>
  <si>
    <t>20</t>
  </si>
  <si>
    <t>31111009</t>
  </si>
  <si>
    <t>matice přesná šestihranná Pz DIN 934-8 M20</t>
  </si>
  <si>
    <t>100 kus</t>
  </si>
  <si>
    <t>782721407</t>
  </si>
  <si>
    <t>288/100</t>
  </si>
  <si>
    <t>31120009</t>
  </si>
  <si>
    <t>podložka DIN 125-A ZB D 20mm</t>
  </si>
  <si>
    <t>1182163396</t>
  </si>
  <si>
    <t>22</t>
  </si>
  <si>
    <t>423355315</t>
  </si>
  <si>
    <t>Montáž ztraceného bednění - spřažené desky Cetris</t>
  </si>
  <si>
    <t>-1854613272</t>
  </si>
  <si>
    <t>116,28*0,425</t>
  </si>
  <si>
    <t>23</t>
  </si>
  <si>
    <t>59590744</t>
  </si>
  <si>
    <t>deska cementotřísková bez povrchové úpravy tl 26mm</t>
  </si>
  <si>
    <t>1672563087</t>
  </si>
  <si>
    <t>24</t>
  </si>
  <si>
    <t>451475121</t>
  </si>
  <si>
    <t>Podkladní vrstva plastbetonová samonivelační první vrstva tl 10 mm</t>
  </si>
  <si>
    <t>1084484069</t>
  </si>
  <si>
    <t xml:space="preserve">na ozubu </t>
  </si>
  <si>
    <t>0,225*11,9*2</t>
  </si>
  <si>
    <t>0,116*11,9*2*2</t>
  </si>
  <si>
    <t>25</t>
  </si>
  <si>
    <t>451475122</t>
  </si>
  <si>
    <t>Podkladní vrstva plastbetonová samonivelační každá další vrstva tl 10 mm</t>
  </si>
  <si>
    <t>447309893</t>
  </si>
  <si>
    <t>26</t>
  </si>
  <si>
    <t>457311117</t>
  </si>
  <si>
    <t>Vyrovnávací nebo spádový beton C 25/30 včetně úpravy povrchu</t>
  </si>
  <si>
    <t>-455897827</t>
  </si>
  <si>
    <t xml:space="preserve">za opěrou pod izolaci </t>
  </si>
  <si>
    <t>11,9*0,750*0,15</t>
  </si>
  <si>
    <t>Úpravy povrchů, podlahy a osazování výplní</t>
  </si>
  <si>
    <t>27</t>
  </si>
  <si>
    <t>628613234</t>
  </si>
  <si>
    <t>Protikorozní ochrana OK mostu IV. tř.- základní a podkladní epoxidový, vrchní PU nátěr s metalizací</t>
  </si>
  <si>
    <t>1783573013</t>
  </si>
  <si>
    <t>TYP B</t>
  </si>
  <si>
    <t>108,9</t>
  </si>
  <si>
    <t>Mezisoučet</t>
  </si>
  <si>
    <t xml:space="preserve">Panel A </t>
  </si>
  <si>
    <t>(3,96+0,76)*0,176*3</t>
  </si>
  <si>
    <t>3,78*0,025*2*3</t>
  </si>
  <si>
    <t>0,71*0,025*2*3</t>
  </si>
  <si>
    <t>Panel B</t>
  </si>
  <si>
    <t>(3,96+1,46)*0,176*3</t>
  </si>
  <si>
    <t>1,41*0,025*2*3</t>
  </si>
  <si>
    <t>28</t>
  </si>
  <si>
    <t>15625101</t>
  </si>
  <si>
    <t>drát metalizační Zn D 3mm</t>
  </si>
  <si>
    <t>kg</t>
  </si>
  <si>
    <t>1512705495</t>
  </si>
  <si>
    <t>materiál metalizace</t>
  </si>
  <si>
    <t>115,707*1,517</t>
  </si>
  <si>
    <t>Ostatní konstrukce a práce-bourání</t>
  </si>
  <si>
    <t>29</t>
  </si>
  <si>
    <t>925942315</t>
  </si>
  <si>
    <t>Výroba ochranných sítí v kovovém rámu upevněných k zábradlí mostu</t>
  </si>
  <si>
    <t>1005988542</t>
  </si>
  <si>
    <t xml:space="preserve">včetně spojovacího materiálu </t>
  </si>
  <si>
    <t>Panel A</t>
  </si>
  <si>
    <t>6*0,42</t>
  </si>
  <si>
    <t>6*0,770</t>
  </si>
  <si>
    <t>30</t>
  </si>
  <si>
    <t>15945235</t>
  </si>
  <si>
    <t>plech děrovaný tahokov oko 42/12,5/2,5 tl 1,5mm tabule</t>
  </si>
  <si>
    <t>829696834</t>
  </si>
  <si>
    <t>Poznámka k položce:_x000d_
hmotnost: 4,5 kg/m2</t>
  </si>
  <si>
    <t>přesná specifikace dle PD</t>
  </si>
  <si>
    <t>2,82/1000*3</t>
  </si>
  <si>
    <t>5,57/1000*3</t>
  </si>
  <si>
    <t>31</t>
  </si>
  <si>
    <t>13010418</t>
  </si>
  <si>
    <t>úhelník ocelový rovnostranný jakost S235JR (11 375) 45x45x5mm</t>
  </si>
  <si>
    <t>982016620</t>
  </si>
  <si>
    <t>Poznámka k položce:_x000d_
Hmotnost: 3,38 kg/m</t>
  </si>
  <si>
    <t>(13,38+2,57)/1000*3</t>
  </si>
  <si>
    <t>(13,38+4,93)/1000*3</t>
  </si>
  <si>
    <t>32</t>
  </si>
  <si>
    <t>13611218</t>
  </si>
  <si>
    <t>plech ocelový hladký jakost S235JR tl 5mm tabule</t>
  </si>
  <si>
    <t>1359603778</t>
  </si>
  <si>
    <t>Poznámka k položce:_x000d_
Hmotnost 39,25 kg/m2</t>
  </si>
  <si>
    <t>(3,71+0,71)/1000*3</t>
  </si>
  <si>
    <t>(3,71+1,38)/1000*3</t>
  </si>
  <si>
    <t>33</t>
  </si>
  <si>
    <t>925942325</t>
  </si>
  <si>
    <t>Montáž ochranných sítí v kovovém rámu upevněných k zábradlí mostu</t>
  </si>
  <si>
    <t>-1403001290</t>
  </si>
  <si>
    <t>34</t>
  </si>
  <si>
    <t>931994103</t>
  </si>
  <si>
    <t>Těsnění dilatační spáry betonové konstrukce ukončujícím těsnicím pásem</t>
  </si>
  <si>
    <t>-1002934155</t>
  </si>
  <si>
    <t>11,9*2</t>
  </si>
  <si>
    <t>35</t>
  </si>
  <si>
    <t>931994142</t>
  </si>
  <si>
    <t>Těsnění dilatační spáry betonové konstrukce polyuretanovým tmelem do pl 4,0 cm2</t>
  </si>
  <si>
    <t>-177264954</t>
  </si>
  <si>
    <t>11,9*4</t>
  </si>
  <si>
    <t>36</t>
  </si>
  <si>
    <t>963021112</t>
  </si>
  <si>
    <t>Bourání mostní nosné konstrukce z kamene</t>
  </si>
  <si>
    <t>-522066299</t>
  </si>
  <si>
    <t xml:space="preserve">opěry </t>
  </si>
  <si>
    <t>0,6*0,6*11,9*2</t>
  </si>
  <si>
    <t>37</t>
  </si>
  <si>
    <t>963051111</t>
  </si>
  <si>
    <t>Bourání mostní nosné konstrukce z ŽB</t>
  </si>
  <si>
    <t>-216835145</t>
  </si>
  <si>
    <t xml:space="preserve">Stávající NK konstrukce </t>
  </si>
  <si>
    <t>1,8*9,5</t>
  </si>
  <si>
    <t>pro nové úložné práhy</t>
  </si>
  <si>
    <t>0,5*11,900*2</t>
  </si>
  <si>
    <t>38</t>
  </si>
  <si>
    <t>985121122</t>
  </si>
  <si>
    <t>Tryskání degradovaného betonu stěn a rubu kleneb vodou pod tlakem přes 300 do 1250 barů</t>
  </si>
  <si>
    <t>-766936244</t>
  </si>
  <si>
    <t xml:space="preserve">sanace </t>
  </si>
  <si>
    <t>1,2*11,9*2</t>
  </si>
  <si>
    <t>39</t>
  </si>
  <si>
    <t>985311113</t>
  </si>
  <si>
    <t>Reprofilace stěn cementovou sanační maltou tl přes 20 do 30 mm</t>
  </si>
  <si>
    <t>359512364</t>
  </si>
  <si>
    <t>40</t>
  </si>
  <si>
    <t>985312112</t>
  </si>
  <si>
    <t>Stěrka k vyrovnání betonových ploch stěn tl přes 2 do 3 mm</t>
  </si>
  <si>
    <t>1011270182</t>
  </si>
  <si>
    <t xml:space="preserve">sanace bet povrchů </t>
  </si>
  <si>
    <t>41</t>
  </si>
  <si>
    <t>985321111</t>
  </si>
  <si>
    <t>Ochranný nátěr výztuže na cementové bázi stěn, líce kleneb a podhledů 1 vrstva tl 1 mm</t>
  </si>
  <si>
    <t>1340628961</t>
  </si>
  <si>
    <t>20%</t>
  </si>
  <si>
    <t>1,2*11,9*2*0,2</t>
  </si>
  <si>
    <t>42</t>
  </si>
  <si>
    <t>985323111</t>
  </si>
  <si>
    <t>Spojovací můstek reprofilovaného betonu na cementové bázi tl 1 mm</t>
  </si>
  <si>
    <t>-3506641</t>
  </si>
  <si>
    <t>43</t>
  </si>
  <si>
    <t>985324211</t>
  </si>
  <si>
    <t>Ochranný akrylátový nátěr betonu dvojnásobný s impregnací S2 (OS-B)</t>
  </si>
  <si>
    <t>-397151552</t>
  </si>
  <si>
    <t>997</t>
  </si>
  <si>
    <t>Přesun sutě</t>
  </si>
  <si>
    <t>44</t>
  </si>
  <si>
    <t>997211511</t>
  </si>
  <si>
    <t>Vodorovná doprava suti po suchu na vzdálenost do 1 km</t>
  </si>
  <si>
    <t>-2080964229</t>
  </si>
  <si>
    <t>45</t>
  </si>
  <si>
    <t>997211519</t>
  </si>
  <si>
    <t>Příplatek ZKD 1 km u vodorovné dopravy suti</t>
  </si>
  <si>
    <t>557803247</t>
  </si>
  <si>
    <t>81,833*17</t>
  </si>
  <si>
    <t>46</t>
  </si>
  <si>
    <t>997211611</t>
  </si>
  <si>
    <t>Nakládání suti na dopravní prostředky pro vodorovnou dopravu</t>
  </si>
  <si>
    <t>2004277891</t>
  </si>
  <si>
    <t>47</t>
  </si>
  <si>
    <t>997013861</t>
  </si>
  <si>
    <t>Poplatek za uložení stavebního odpadu na recyklační skládce (skládkovné) z prostého betonu kód odpadu 17 01 01</t>
  </si>
  <si>
    <t>-594341972</t>
  </si>
  <si>
    <t>78,024-69,9</t>
  </si>
  <si>
    <t>48</t>
  </si>
  <si>
    <t>997013862</t>
  </si>
  <si>
    <t>Poplatek za uložení stavebního odpadu na recyklační skládce (skládkovné) z armovaného betonu kód odpadu 17 01 01</t>
  </si>
  <si>
    <t>-486967879</t>
  </si>
  <si>
    <t>69,9</t>
  </si>
  <si>
    <t>49</t>
  </si>
  <si>
    <t>997013873</t>
  </si>
  <si>
    <t>Poplatek za uložení stavebního odpadu na recyklační skládce (skládkovné) zeminy a kamení zatříděného do Katalogu odpadů pod kódem 17 05 04</t>
  </si>
  <si>
    <t>130873376</t>
  </si>
  <si>
    <t>99,359-69,9-8,124</t>
  </si>
  <si>
    <t>998</t>
  </si>
  <si>
    <t>Přesun hmot</t>
  </si>
  <si>
    <t>50</t>
  </si>
  <si>
    <t>998212111</t>
  </si>
  <si>
    <t>Přesun hmot pro mosty zděné, monolitické betonové nebo ocelové v do 20 m</t>
  </si>
  <si>
    <t>1136394857</t>
  </si>
  <si>
    <t>PSV</t>
  </si>
  <si>
    <t>Práce a dodávky PSV</t>
  </si>
  <si>
    <t>711</t>
  </si>
  <si>
    <t>Izolace proti vodě, vlhkosti a plynům</t>
  </si>
  <si>
    <t>51</t>
  </si>
  <si>
    <t>711112001</t>
  </si>
  <si>
    <t>Provedení izolace proti zemní vlhkosti svislé za studena nátěrem penetračním</t>
  </si>
  <si>
    <t>-373484723</t>
  </si>
  <si>
    <t xml:space="preserve">NK + úložný práh </t>
  </si>
  <si>
    <t>1,4*9,7</t>
  </si>
  <si>
    <t>52</t>
  </si>
  <si>
    <t>111631500</t>
  </si>
  <si>
    <t>lak penetrační asfaltový</t>
  </si>
  <si>
    <t>-451131377</t>
  </si>
  <si>
    <t>Poznámka k položce:_x000d_
Spotřeba 0,3-0,4kg/m2</t>
  </si>
  <si>
    <t>13,580*0,00035</t>
  </si>
  <si>
    <t>53</t>
  </si>
  <si>
    <t>711491471</t>
  </si>
  <si>
    <t>Provedení izolace proti vodě volně položenou pojistně hydroizolační fólií na vodorovné ploše</t>
  </si>
  <si>
    <t>-1032180766</t>
  </si>
  <si>
    <t>0,9*11,9*2</t>
  </si>
  <si>
    <t>54</t>
  </si>
  <si>
    <t>28323081</t>
  </si>
  <si>
    <t>fólie HDPE (940-950kg/m3) na skládky a proti zemní vlhkosti nad úrovní terénu tl 0,6mm</t>
  </si>
  <si>
    <t>1026026489</t>
  </si>
  <si>
    <t>21,42*1,0605 "Přepočtené koeficientem množství</t>
  </si>
  <si>
    <t>55</t>
  </si>
  <si>
    <t>711-R00A</t>
  </si>
  <si>
    <t>Dodávka + montáž vodotěsné izolace schváleného typu - SVI (přípravná, vodotěsná a měkká ochrana)</t>
  </si>
  <si>
    <t>1701816035</t>
  </si>
  <si>
    <t>56</t>
  </si>
  <si>
    <t>711-R01</t>
  </si>
  <si>
    <t>Dodávka + montáž přichycení SVI nerezovou lištou včetně navrtání, osazení hmoždinek a zatmelení</t>
  </si>
  <si>
    <t>-413904630</t>
  </si>
  <si>
    <t>11,9</t>
  </si>
  <si>
    <t>57</t>
  </si>
  <si>
    <t>998711201</t>
  </si>
  <si>
    <t>Přesun hmot procentní pro izolace proti vodě, vlhkosti a plynům v objektech v do 6 m</t>
  </si>
  <si>
    <t>%</t>
  </si>
  <si>
    <t>674735963</t>
  </si>
  <si>
    <t>741</t>
  </si>
  <si>
    <t>Elektroinstalace - silnoproud</t>
  </si>
  <si>
    <t>58</t>
  </si>
  <si>
    <t>74292R001</t>
  </si>
  <si>
    <t>Elektroizolační desky</t>
  </si>
  <si>
    <t>501414288</t>
  </si>
  <si>
    <t>na ozub</t>
  </si>
  <si>
    <t>0,45*11,9*2</t>
  </si>
  <si>
    <t>767</t>
  </si>
  <si>
    <t>Konstrukce zámečnické</t>
  </si>
  <si>
    <t>59</t>
  </si>
  <si>
    <t>767996705</t>
  </si>
  <si>
    <t>Demontáž atypických zámečnických konstrukcí řezáním hm jednotlivých dílů přes 500 kg</t>
  </si>
  <si>
    <t>1579213406</t>
  </si>
  <si>
    <t xml:space="preserve">úprava nosníků HEB </t>
  </si>
  <si>
    <t>16673-12864,2</t>
  </si>
  <si>
    <t>783</t>
  </si>
  <si>
    <t>Dokončovací práce - nátěry</t>
  </si>
  <si>
    <t>789</t>
  </si>
  <si>
    <t>Povrchové úpravy ocelových konstrukcí a technologických zařízení</t>
  </si>
  <si>
    <t>60</t>
  </si>
  <si>
    <t>789224123</t>
  </si>
  <si>
    <t>Provedení otryskání ocelových konstrukcí třídy IV stupeň zarezavění B stupeň přípravy Sa 2</t>
  </si>
  <si>
    <t>748394170</t>
  </si>
  <si>
    <t>TYP A</t>
  </si>
  <si>
    <t>86,6+13,2</t>
  </si>
  <si>
    <t>61</t>
  </si>
  <si>
    <t>42118101</t>
  </si>
  <si>
    <t>materiál tryskací (ostrohranný tvrdý písek)</t>
  </si>
  <si>
    <t>1865407486</t>
  </si>
  <si>
    <t>99,8*0,01 "Přepočtené koeficientem množství</t>
  </si>
  <si>
    <t>SO1-02 -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</si>
  <si>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</si>
  <si>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</si>
  <si>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</si>
  <si>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</si>
  <si>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</si>
  <si>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VRN6 - Územní vlivy</t>
  </si>
  <si>
    <t>Vedlejší rozpočtové náklady</t>
  </si>
  <si>
    <t>VRN1</t>
  </si>
  <si>
    <t>Průzkumné, geodetické a projektové práce</t>
  </si>
  <si>
    <t>012002000</t>
  </si>
  <si>
    <t>Geodetické práce</t>
  </si>
  <si>
    <t>kpl</t>
  </si>
  <si>
    <t>-1159165400</t>
  </si>
  <si>
    <t>013002000</t>
  </si>
  <si>
    <t>Projektové práce</t>
  </si>
  <si>
    <t>-578082696</t>
  </si>
  <si>
    <t>VRN3</t>
  </si>
  <si>
    <t>Zařízení staveniště</t>
  </si>
  <si>
    <t>030001000</t>
  </si>
  <si>
    <t>-107338331</t>
  </si>
  <si>
    <t>034002000</t>
  </si>
  <si>
    <t>Zabezpečení staveniště</t>
  </si>
  <si>
    <t>-1378777880</t>
  </si>
  <si>
    <t>039002000</t>
  </si>
  <si>
    <t>Zrušení zařízení staveniště</t>
  </si>
  <si>
    <t>-1302981476</t>
  </si>
  <si>
    <t>VRN4</t>
  </si>
  <si>
    <t>Inženýrská činnost</t>
  </si>
  <si>
    <t>040001000</t>
  </si>
  <si>
    <t>1024</t>
  </si>
  <si>
    <t>819440201</t>
  </si>
  <si>
    <t>043002000</t>
  </si>
  <si>
    <t>Zkoušky a ostatní měření</t>
  </si>
  <si>
    <t>-1954842180</t>
  </si>
  <si>
    <t>VRN7</t>
  </si>
  <si>
    <t>Provozní vlivy</t>
  </si>
  <si>
    <t>070001000</t>
  </si>
  <si>
    <t>1011340449</t>
  </si>
  <si>
    <t>DIO - omezení provozu na ulici Uhelná pod mostem pro potřeby zhotovitele při stavbě</t>
  </si>
  <si>
    <t>Projednání DIO včetně přechodného dopravního značení pro zajištění uzavírky</t>
  </si>
  <si>
    <t>VRN6</t>
  </si>
  <si>
    <t>Územní vlivy</t>
  </si>
  <si>
    <t>060001000</t>
  </si>
  <si>
    <t>-541349381</t>
  </si>
  <si>
    <t>065002000</t>
  </si>
  <si>
    <t>Mimostaveništní doprava materiálů</t>
  </si>
  <si>
    <t>1793684165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</si>
</sst>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VZ65423081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Oprava mostu v km 9,426 v úseku Ejpovice - Radnice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7. 9. 2023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Správa železnic, státní organizace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34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ROUND(SUM(AG95:AG96),2)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ROUND(SUM(AS95:AS96),2)</f>
        <v>0</v>
      </c>
      <c r="AT94" s="115">
        <f>ROUND(SUM(AV94:AW94),2)</f>
        <v>0</v>
      </c>
      <c r="AU94" s="116">
        <f>ROUND(SUM(AU95:AU96),5)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ROUND(SUM(AZ95:AZ96),2)</f>
        <v>0</v>
      </c>
      <c r="BA94" s="115">
        <f>ROUND(SUM(BA95:BA96),2)</f>
        <v>0</v>
      </c>
      <c r="BB94" s="115">
        <f>ROUND(SUM(BB95:BB96),2)</f>
        <v>0</v>
      </c>
      <c r="BC94" s="115">
        <f>ROUND(SUM(BC95:BC96),2)</f>
        <v>0</v>
      </c>
      <c r="BD94" s="117">
        <f>ROUND(SUM(BD95:BD96),2)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'SO1-01 - Most km 9,426'!J30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'SO1-01 - Most km 9,426'!P130</f>
        <v>0</v>
      </c>
      <c r="AV95" s="129">
        <f>'SO1-01 - Most km 9,426'!J33</f>
        <v>0</v>
      </c>
      <c r="AW95" s="129">
        <f>'SO1-01 - Most km 9,426'!J34</f>
        <v>0</v>
      </c>
      <c r="AX95" s="129">
        <f>'SO1-01 - Most km 9,426'!J35</f>
        <v>0</v>
      </c>
      <c r="AY95" s="129">
        <f>'SO1-01 - Most km 9,426'!J36</f>
        <v>0</v>
      </c>
      <c r="AZ95" s="129">
        <f>'SO1-01 - Most km 9,426'!F33</f>
        <v>0</v>
      </c>
      <c r="BA95" s="129">
        <f>'SO1-01 - Most km 9,426'!F34</f>
        <v>0</v>
      </c>
      <c r="BB95" s="129">
        <f>'SO1-01 - Most km 9,426'!F35</f>
        <v>0</v>
      </c>
      <c r="BC95" s="129">
        <f>'SO1-01 - Most km 9,426'!F36</f>
        <v>0</v>
      </c>
      <c r="BD95" s="131">
        <f>'SO1-01 - Most km 9,426'!F37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1</v>
      </c>
      <c r="CM95" s="132" t="s">
        <v>86</v>
      </c>
    </row>
    <row r="96" s="7" customFormat="1" ht="16.5" customHeight="1">
      <c r="A96" s="120" t="s">
        <v>80</v>
      </c>
      <c r="B96" s="121"/>
      <c r="C96" s="122"/>
      <c r="D96" s="123" t="s">
        <v>87</v>
      </c>
      <c r="E96" s="123"/>
      <c r="F96" s="123"/>
      <c r="G96" s="123"/>
      <c r="H96" s="123"/>
      <c r="I96" s="124"/>
      <c r="J96" s="123" t="s">
        <v>88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'SO1-02 - VRN'!J30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83</v>
      </c>
      <c r="AR96" s="127"/>
      <c r="AS96" s="133">
        <v>0</v>
      </c>
      <c r="AT96" s="134">
        <f>ROUND(SUM(AV96:AW96),2)</f>
        <v>0</v>
      </c>
      <c r="AU96" s="135">
        <f>'SO1-02 - VRN'!P122</f>
        <v>0</v>
      </c>
      <c r="AV96" s="134">
        <f>'SO1-02 - VRN'!J33</f>
        <v>0</v>
      </c>
      <c r="AW96" s="134">
        <f>'SO1-02 - VRN'!J34</f>
        <v>0</v>
      </c>
      <c r="AX96" s="134">
        <f>'SO1-02 - VRN'!J35</f>
        <v>0</v>
      </c>
      <c r="AY96" s="134">
        <f>'SO1-02 - VRN'!J36</f>
        <v>0</v>
      </c>
      <c r="AZ96" s="134">
        <f>'SO1-02 - VRN'!F33</f>
        <v>0</v>
      </c>
      <c r="BA96" s="134">
        <f>'SO1-02 - VRN'!F34</f>
        <v>0</v>
      </c>
      <c r="BB96" s="134">
        <f>'SO1-02 - VRN'!F35</f>
        <v>0</v>
      </c>
      <c r="BC96" s="134">
        <f>'SO1-02 - VRN'!F36</f>
        <v>0</v>
      </c>
      <c r="BD96" s="136">
        <f>'SO1-02 - VRN'!F37</f>
        <v>0</v>
      </c>
      <c r="BE96" s="7"/>
      <c r="BT96" s="132" t="s">
        <v>84</v>
      </c>
      <c r="BV96" s="132" t="s">
        <v>78</v>
      </c>
      <c r="BW96" s="132" t="s">
        <v>89</v>
      </c>
      <c r="BX96" s="132" t="s">
        <v>5</v>
      </c>
      <c r="CL96" s="132" t="s">
        <v>1</v>
      </c>
      <c r="CM96" s="132" t="s">
        <v>86</v>
      </c>
    </row>
    <row r="97" s="2" customFormat="1" ht="30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  <row r="98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</sheetData>
  <sheetProtection sheet="1" formatColumns="0" formatRows="0" objects="1" scenarios="1" spinCount="100000" saltValue="+Rb+Qj3V4EOTE5IlIaVvFbWXrDjzGQ0i+ssCXsy+FlQYrMqicP+prl/vq/7t0UXz7PzhioqrJ0aI1mn2Ai6wVw==" hashValue="36L1J+EPPxUWcbaRDiRp8jyiYJAcBNuLgJXXXPBqNCFS/oAyVrZvFpgSybspFY+9dPrZGmVgewhuHg7MVP4aKA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1-01 - Most km 9,426'!C2" display="/"/>
    <hyperlink ref="A96" location="'SO1-02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90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Oprava mostu v km 9,426 v úseku Ejpovice - Radnice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7. 9. 2023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21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34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21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ROUND(J130,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ROUND((SUM(BE130:BE392)),  2)</f>
        <v>0</v>
      </c>
      <c r="G33" s="39"/>
      <c r="H33" s="39"/>
      <c r="I33" s="156">
        <v>0.20999999999999999</v>
      </c>
      <c r="J33" s="155">
        <f>ROUND(((SUM(BE130:BE392))*I33),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ROUND((SUM(BF130:BF392)),  2)</f>
        <v>0</v>
      </c>
      <c r="G34" s="39"/>
      <c r="H34" s="39"/>
      <c r="I34" s="156">
        <v>0.14999999999999999</v>
      </c>
      <c r="J34" s="155">
        <f>ROUND(((SUM(BF130:BF392))*I34),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ROUND((SUM(BG130:BG392)),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ROUND((SUM(BH130:BH392)),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ROUND((SUM(BI130:BI392)),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Oprava mostu v km 9,426 v úseku Ejpovice - Radnice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SO1-01 - Most km 9,426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7. 9. 2023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94</v>
      </c>
      <c r="D94" s="177"/>
      <c r="E94" s="177"/>
      <c r="F94" s="177"/>
      <c r="G94" s="177"/>
      <c r="H94" s="177"/>
      <c r="I94" s="177"/>
      <c r="J94" s="178" t="s">
        <v>95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96</v>
      </c>
      <c r="D96" s="41"/>
      <c r="E96" s="41"/>
      <c r="F96" s="41"/>
      <c r="G96" s="41"/>
      <c r="H96" s="41"/>
      <c r="I96" s="41"/>
      <c r="J96" s="111">
        <f>J130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97</v>
      </c>
    </row>
    <row r="97" s="9" customFormat="1" ht="24.96" customHeight="1">
      <c r="A97" s="9"/>
      <c r="B97" s="180"/>
      <c r="C97" s="181"/>
      <c r="D97" s="182" t="s">
        <v>98</v>
      </c>
      <c r="E97" s="183"/>
      <c r="F97" s="183"/>
      <c r="G97" s="183"/>
      <c r="H97" s="183"/>
      <c r="I97" s="183"/>
      <c r="J97" s="184">
        <f>J131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99</v>
      </c>
      <c r="E98" s="189"/>
      <c r="F98" s="189"/>
      <c r="G98" s="189"/>
      <c r="H98" s="189"/>
      <c r="I98" s="189"/>
      <c r="J98" s="190">
        <f>J132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100</v>
      </c>
      <c r="E99" s="189"/>
      <c r="F99" s="189"/>
      <c r="G99" s="189"/>
      <c r="H99" s="189"/>
      <c r="I99" s="189"/>
      <c r="J99" s="190">
        <f>J154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101</v>
      </c>
      <c r="E100" s="189"/>
      <c r="F100" s="189"/>
      <c r="G100" s="189"/>
      <c r="H100" s="189"/>
      <c r="I100" s="189"/>
      <c r="J100" s="190">
        <f>J171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102</v>
      </c>
      <c r="E101" s="189"/>
      <c r="F101" s="189"/>
      <c r="G101" s="189"/>
      <c r="H101" s="189"/>
      <c r="I101" s="189"/>
      <c r="J101" s="190">
        <f>J238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103</v>
      </c>
      <c r="E102" s="189"/>
      <c r="F102" s="189"/>
      <c r="G102" s="189"/>
      <c r="H102" s="189"/>
      <c r="I102" s="189"/>
      <c r="J102" s="190">
        <f>J258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104</v>
      </c>
      <c r="E103" s="189"/>
      <c r="F103" s="189"/>
      <c r="G103" s="189"/>
      <c r="H103" s="189"/>
      <c r="I103" s="189"/>
      <c r="J103" s="190">
        <f>J332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105</v>
      </c>
      <c r="E104" s="189"/>
      <c r="F104" s="189"/>
      <c r="G104" s="189"/>
      <c r="H104" s="189"/>
      <c r="I104" s="189"/>
      <c r="J104" s="190">
        <f>J347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0"/>
      <c r="C105" s="181"/>
      <c r="D105" s="182" t="s">
        <v>106</v>
      </c>
      <c r="E105" s="183"/>
      <c r="F105" s="183"/>
      <c r="G105" s="183"/>
      <c r="H105" s="183"/>
      <c r="I105" s="183"/>
      <c r="J105" s="184">
        <f>J349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6"/>
      <c r="C106" s="187"/>
      <c r="D106" s="188" t="s">
        <v>107</v>
      </c>
      <c r="E106" s="189"/>
      <c r="F106" s="189"/>
      <c r="G106" s="189"/>
      <c r="H106" s="189"/>
      <c r="I106" s="189"/>
      <c r="J106" s="190">
        <f>J350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108</v>
      </c>
      <c r="E107" s="189"/>
      <c r="F107" s="189"/>
      <c r="G107" s="189"/>
      <c r="H107" s="189"/>
      <c r="I107" s="189"/>
      <c r="J107" s="190">
        <f>J373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109</v>
      </c>
      <c r="E108" s="189"/>
      <c r="F108" s="189"/>
      <c r="G108" s="189"/>
      <c r="H108" s="189"/>
      <c r="I108" s="189"/>
      <c r="J108" s="190">
        <f>J378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110</v>
      </c>
      <c r="E109" s="189"/>
      <c r="F109" s="189"/>
      <c r="G109" s="189"/>
      <c r="H109" s="189"/>
      <c r="I109" s="189"/>
      <c r="J109" s="190">
        <f>J383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111</v>
      </c>
      <c r="E110" s="189"/>
      <c r="F110" s="189"/>
      <c r="G110" s="189"/>
      <c r="H110" s="189"/>
      <c r="I110" s="189"/>
      <c r="J110" s="190">
        <f>J384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6" s="2" customFormat="1" ht="6.96" customHeight="1">
      <c r="A116" s="39"/>
      <c r="B116" s="69"/>
      <c r="C116" s="70"/>
      <c r="D116" s="70"/>
      <c r="E116" s="70"/>
      <c r="F116" s="70"/>
      <c r="G116" s="70"/>
      <c r="H116" s="70"/>
      <c r="I116" s="70"/>
      <c r="J116" s="70"/>
      <c r="K116" s="70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4.96" customHeight="1">
      <c r="A117" s="39"/>
      <c r="B117" s="40"/>
      <c r="C117" s="24" t="s">
        <v>112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16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175" t="str">
        <f>E7</f>
        <v>Oprava mostu v km 9,426 v úseku Ejpovice - Radnice</v>
      </c>
      <c r="F120" s="33"/>
      <c r="G120" s="33"/>
      <c r="H120" s="33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91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77" t="str">
        <f>E9</f>
        <v>SO1-01 - Most km 9,426</v>
      </c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20</v>
      </c>
      <c r="D124" s="41"/>
      <c r="E124" s="41"/>
      <c r="F124" s="28" t="str">
        <f>F12</f>
        <v xml:space="preserve"> </v>
      </c>
      <c r="G124" s="41"/>
      <c r="H124" s="41"/>
      <c r="I124" s="33" t="s">
        <v>22</v>
      </c>
      <c r="J124" s="80" t="str">
        <f>IF(J12="","",J12)</f>
        <v>7. 9. 2023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24</v>
      </c>
      <c r="D126" s="41"/>
      <c r="E126" s="41"/>
      <c r="F126" s="28" t="str">
        <f>E15</f>
        <v>Správa železnic, státní organizace</v>
      </c>
      <c r="G126" s="41"/>
      <c r="H126" s="41"/>
      <c r="I126" s="33" t="s">
        <v>32</v>
      </c>
      <c r="J126" s="37" t="str">
        <f>E21</f>
        <v xml:space="preserve"> 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15" customHeight="1">
      <c r="A127" s="39"/>
      <c r="B127" s="40"/>
      <c r="C127" s="33" t="s">
        <v>30</v>
      </c>
      <c r="D127" s="41"/>
      <c r="E127" s="41"/>
      <c r="F127" s="28" t="str">
        <f>IF(E18="","",E18)</f>
        <v>Vyplň údaj</v>
      </c>
      <c r="G127" s="41"/>
      <c r="H127" s="41"/>
      <c r="I127" s="33" t="s">
        <v>34</v>
      </c>
      <c r="J127" s="37" t="str">
        <f>E24</f>
        <v xml:space="preserve"> 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0.32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11" customFormat="1" ht="29.28" customHeight="1">
      <c r="A129" s="192"/>
      <c r="B129" s="193"/>
      <c r="C129" s="194" t="s">
        <v>113</v>
      </c>
      <c r="D129" s="195" t="s">
        <v>61</v>
      </c>
      <c r="E129" s="195" t="s">
        <v>57</v>
      </c>
      <c r="F129" s="195" t="s">
        <v>58</v>
      </c>
      <c r="G129" s="195" t="s">
        <v>114</v>
      </c>
      <c r="H129" s="195" t="s">
        <v>115</v>
      </c>
      <c r="I129" s="195" t="s">
        <v>116</v>
      </c>
      <c r="J129" s="196" t="s">
        <v>95</v>
      </c>
      <c r="K129" s="197" t="s">
        <v>117</v>
      </c>
      <c r="L129" s="198"/>
      <c r="M129" s="101" t="s">
        <v>1</v>
      </c>
      <c r="N129" s="102" t="s">
        <v>40</v>
      </c>
      <c r="O129" s="102" t="s">
        <v>118</v>
      </c>
      <c r="P129" s="102" t="s">
        <v>119</v>
      </c>
      <c r="Q129" s="102" t="s">
        <v>120</v>
      </c>
      <c r="R129" s="102" t="s">
        <v>121</v>
      </c>
      <c r="S129" s="102" t="s">
        <v>122</v>
      </c>
      <c r="T129" s="103" t="s">
        <v>123</v>
      </c>
      <c r="U129" s="192"/>
      <c r="V129" s="192"/>
      <c r="W129" s="192"/>
      <c r="X129" s="192"/>
      <c r="Y129" s="192"/>
      <c r="Z129" s="192"/>
      <c r="AA129" s="192"/>
      <c r="AB129" s="192"/>
      <c r="AC129" s="192"/>
      <c r="AD129" s="192"/>
      <c r="AE129" s="192"/>
    </row>
    <row r="130" s="2" customFormat="1" ht="22.8" customHeight="1">
      <c r="A130" s="39"/>
      <c r="B130" s="40"/>
      <c r="C130" s="108" t="s">
        <v>124</v>
      </c>
      <c r="D130" s="41"/>
      <c r="E130" s="41"/>
      <c r="F130" s="41"/>
      <c r="G130" s="41"/>
      <c r="H130" s="41"/>
      <c r="I130" s="41"/>
      <c r="J130" s="199">
        <f>BK130</f>
        <v>0</v>
      </c>
      <c r="K130" s="41"/>
      <c r="L130" s="45"/>
      <c r="M130" s="104"/>
      <c r="N130" s="200"/>
      <c r="O130" s="105"/>
      <c r="P130" s="201">
        <f>P131+P349</f>
        <v>0</v>
      </c>
      <c r="Q130" s="105"/>
      <c r="R130" s="201">
        <f>R131+R349</f>
        <v>169.32161882065998</v>
      </c>
      <c r="S130" s="105"/>
      <c r="T130" s="202">
        <f>T131+T349</f>
        <v>103.56903300000001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75</v>
      </c>
      <c r="AU130" s="18" t="s">
        <v>97</v>
      </c>
      <c r="BK130" s="203">
        <f>BK131+BK349</f>
        <v>0</v>
      </c>
    </row>
    <row r="131" s="12" customFormat="1" ht="25.92" customHeight="1">
      <c r="A131" s="12"/>
      <c r="B131" s="204"/>
      <c r="C131" s="205"/>
      <c r="D131" s="206" t="s">
        <v>75</v>
      </c>
      <c r="E131" s="207" t="s">
        <v>125</v>
      </c>
      <c r="F131" s="207" t="s">
        <v>126</v>
      </c>
      <c r="G131" s="205"/>
      <c r="H131" s="205"/>
      <c r="I131" s="208"/>
      <c r="J131" s="209">
        <f>BK131</f>
        <v>0</v>
      </c>
      <c r="K131" s="205"/>
      <c r="L131" s="210"/>
      <c r="M131" s="211"/>
      <c r="N131" s="212"/>
      <c r="O131" s="212"/>
      <c r="P131" s="213">
        <f>P132+P154+P171+P238+P258+P332+P347</f>
        <v>0</v>
      </c>
      <c r="Q131" s="212"/>
      <c r="R131" s="213">
        <f>R132+R154+R171+R238+R258+R332+R347</f>
        <v>168.29935360065997</v>
      </c>
      <c r="S131" s="212"/>
      <c r="T131" s="214">
        <f>T132+T154+T171+T238+T258+T332+T347</f>
        <v>99.760232999999999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5" t="s">
        <v>84</v>
      </c>
      <c r="AT131" s="216" t="s">
        <v>75</v>
      </c>
      <c r="AU131" s="216" t="s">
        <v>76</v>
      </c>
      <c r="AY131" s="215" t="s">
        <v>127</v>
      </c>
      <c r="BK131" s="217">
        <f>BK132+BK154+BK171+BK238+BK258+BK332+BK347</f>
        <v>0</v>
      </c>
    </row>
    <row r="132" s="12" customFormat="1" ht="22.8" customHeight="1">
      <c r="A132" s="12"/>
      <c r="B132" s="204"/>
      <c r="C132" s="205"/>
      <c r="D132" s="206" t="s">
        <v>75</v>
      </c>
      <c r="E132" s="218" t="s">
        <v>84</v>
      </c>
      <c r="F132" s="218" t="s">
        <v>128</v>
      </c>
      <c r="G132" s="205"/>
      <c r="H132" s="205"/>
      <c r="I132" s="208"/>
      <c r="J132" s="219">
        <f>BK132</f>
        <v>0</v>
      </c>
      <c r="K132" s="205"/>
      <c r="L132" s="210"/>
      <c r="M132" s="211"/>
      <c r="N132" s="212"/>
      <c r="O132" s="212"/>
      <c r="P132" s="213">
        <f>SUM(P133:P153)</f>
        <v>0</v>
      </c>
      <c r="Q132" s="212"/>
      <c r="R132" s="213">
        <f>SUM(R133:R153)</f>
        <v>24.699999999999999</v>
      </c>
      <c r="S132" s="212"/>
      <c r="T132" s="214">
        <f>SUM(T133:T153)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5" t="s">
        <v>84</v>
      </c>
      <c r="AT132" s="216" t="s">
        <v>75</v>
      </c>
      <c r="AU132" s="216" t="s">
        <v>84</v>
      </c>
      <c r="AY132" s="215" t="s">
        <v>127</v>
      </c>
      <c r="BK132" s="217">
        <f>SUM(BK133:BK153)</f>
        <v>0</v>
      </c>
    </row>
    <row r="133" s="2" customFormat="1" ht="37.8" customHeight="1">
      <c r="A133" s="39"/>
      <c r="B133" s="40"/>
      <c r="C133" s="220" t="s">
        <v>84</v>
      </c>
      <c r="D133" s="220" t="s">
        <v>129</v>
      </c>
      <c r="E133" s="221" t="s">
        <v>130</v>
      </c>
      <c r="F133" s="222" t="s">
        <v>131</v>
      </c>
      <c r="G133" s="223" t="s">
        <v>132</v>
      </c>
      <c r="H133" s="224">
        <v>13</v>
      </c>
      <c r="I133" s="225"/>
      <c r="J133" s="226">
        <f>ROUND(I133*H133,2)</f>
        <v>0</v>
      </c>
      <c r="K133" s="227"/>
      <c r="L133" s="45"/>
      <c r="M133" s="228" t="s">
        <v>1</v>
      </c>
      <c r="N133" s="229" t="s">
        <v>41</v>
      </c>
      <c r="O133" s="92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2" t="s">
        <v>133</v>
      </c>
      <c r="AT133" s="232" t="s">
        <v>129</v>
      </c>
      <c r="AU133" s="232" t="s">
        <v>86</v>
      </c>
      <c r="AY133" s="18" t="s">
        <v>127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8" t="s">
        <v>84</v>
      </c>
      <c r="BK133" s="233">
        <f>ROUND(I133*H133,2)</f>
        <v>0</v>
      </c>
      <c r="BL133" s="18" t="s">
        <v>133</v>
      </c>
      <c r="BM133" s="232" t="s">
        <v>134</v>
      </c>
    </row>
    <row r="134" s="13" customFormat="1">
      <c r="A134" s="13"/>
      <c r="B134" s="234"/>
      <c r="C134" s="235"/>
      <c r="D134" s="236" t="s">
        <v>135</v>
      </c>
      <c r="E134" s="237" t="s">
        <v>1</v>
      </c>
      <c r="F134" s="238" t="s">
        <v>136</v>
      </c>
      <c r="G134" s="235"/>
      <c r="H134" s="237" t="s">
        <v>1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135</v>
      </c>
      <c r="AU134" s="244" t="s">
        <v>86</v>
      </c>
      <c r="AV134" s="13" t="s">
        <v>84</v>
      </c>
      <c r="AW134" s="13" t="s">
        <v>33</v>
      </c>
      <c r="AX134" s="13" t="s">
        <v>76</v>
      </c>
      <c r="AY134" s="244" t="s">
        <v>127</v>
      </c>
    </row>
    <row r="135" s="14" customFormat="1">
      <c r="A135" s="14"/>
      <c r="B135" s="245"/>
      <c r="C135" s="246"/>
      <c r="D135" s="236" t="s">
        <v>135</v>
      </c>
      <c r="E135" s="247" t="s">
        <v>1</v>
      </c>
      <c r="F135" s="248" t="s">
        <v>137</v>
      </c>
      <c r="G135" s="246"/>
      <c r="H135" s="249">
        <v>13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5" t="s">
        <v>135</v>
      </c>
      <c r="AU135" s="255" t="s">
        <v>86</v>
      </c>
      <c r="AV135" s="14" t="s">
        <v>86</v>
      </c>
      <c r="AW135" s="14" t="s">
        <v>33</v>
      </c>
      <c r="AX135" s="14" t="s">
        <v>76</v>
      </c>
      <c r="AY135" s="255" t="s">
        <v>127</v>
      </c>
    </row>
    <row r="136" s="15" customFormat="1">
      <c r="A136" s="15"/>
      <c r="B136" s="256"/>
      <c r="C136" s="257"/>
      <c r="D136" s="236" t="s">
        <v>135</v>
      </c>
      <c r="E136" s="258" t="s">
        <v>1</v>
      </c>
      <c r="F136" s="259" t="s">
        <v>138</v>
      </c>
      <c r="G136" s="257"/>
      <c r="H136" s="260">
        <v>13</v>
      </c>
      <c r="I136" s="261"/>
      <c r="J136" s="257"/>
      <c r="K136" s="257"/>
      <c r="L136" s="262"/>
      <c r="M136" s="263"/>
      <c r="N136" s="264"/>
      <c r="O136" s="264"/>
      <c r="P136" s="264"/>
      <c r="Q136" s="264"/>
      <c r="R136" s="264"/>
      <c r="S136" s="264"/>
      <c r="T136" s="26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6" t="s">
        <v>135</v>
      </c>
      <c r="AU136" s="266" t="s">
        <v>86</v>
      </c>
      <c r="AV136" s="15" t="s">
        <v>133</v>
      </c>
      <c r="AW136" s="15" t="s">
        <v>33</v>
      </c>
      <c r="AX136" s="15" t="s">
        <v>84</v>
      </c>
      <c r="AY136" s="266" t="s">
        <v>127</v>
      </c>
    </row>
    <row r="137" s="2" customFormat="1" ht="37.8" customHeight="1">
      <c r="A137" s="39"/>
      <c r="B137" s="40"/>
      <c r="C137" s="220" t="s">
        <v>86</v>
      </c>
      <c r="D137" s="220" t="s">
        <v>129</v>
      </c>
      <c r="E137" s="221" t="s">
        <v>139</v>
      </c>
      <c r="F137" s="222" t="s">
        <v>140</v>
      </c>
      <c r="G137" s="223" t="s">
        <v>132</v>
      </c>
      <c r="H137" s="224">
        <v>13</v>
      </c>
      <c r="I137" s="225"/>
      <c r="J137" s="226">
        <f>ROUND(I137*H137,2)</f>
        <v>0</v>
      </c>
      <c r="K137" s="227"/>
      <c r="L137" s="45"/>
      <c r="M137" s="228" t="s">
        <v>1</v>
      </c>
      <c r="N137" s="229" t="s">
        <v>41</v>
      </c>
      <c r="O137" s="92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2" t="s">
        <v>133</v>
      </c>
      <c r="AT137" s="232" t="s">
        <v>129</v>
      </c>
      <c r="AU137" s="232" t="s">
        <v>86</v>
      </c>
      <c r="AY137" s="18" t="s">
        <v>127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8" t="s">
        <v>84</v>
      </c>
      <c r="BK137" s="233">
        <f>ROUND(I137*H137,2)</f>
        <v>0</v>
      </c>
      <c r="BL137" s="18" t="s">
        <v>133</v>
      </c>
      <c r="BM137" s="232" t="s">
        <v>141</v>
      </c>
    </row>
    <row r="138" s="2" customFormat="1" ht="37.8" customHeight="1">
      <c r="A138" s="39"/>
      <c r="B138" s="40"/>
      <c r="C138" s="220" t="s">
        <v>142</v>
      </c>
      <c r="D138" s="220" t="s">
        <v>129</v>
      </c>
      <c r="E138" s="221" t="s">
        <v>143</v>
      </c>
      <c r="F138" s="222" t="s">
        <v>144</v>
      </c>
      <c r="G138" s="223" t="s">
        <v>132</v>
      </c>
      <c r="H138" s="224">
        <v>13</v>
      </c>
      <c r="I138" s="225"/>
      <c r="J138" s="226">
        <f>ROUND(I138*H138,2)</f>
        <v>0</v>
      </c>
      <c r="K138" s="227"/>
      <c r="L138" s="45"/>
      <c r="M138" s="228" t="s">
        <v>1</v>
      </c>
      <c r="N138" s="229" t="s">
        <v>41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133</v>
      </c>
      <c r="AT138" s="232" t="s">
        <v>129</v>
      </c>
      <c r="AU138" s="232" t="s">
        <v>86</v>
      </c>
      <c r="AY138" s="18" t="s">
        <v>127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84</v>
      </c>
      <c r="BK138" s="233">
        <f>ROUND(I138*H138,2)</f>
        <v>0</v>
      </c>
      <c r="BL138" s="18" t="s">
        <v>133</v>
      </c>
      <c r="BM138" s="232" t="s">
        <v>145</v>
      </c>
    </row>
    <row r="139" s="14" customFormat="1">
      <c r="A139" s="14"/>
      <c r="B139" s="245"/>
      <c r="C139" s="246"/>
      <c r="D139" s="236" t="s">
        <v>135</v>
      </c>
      <c r="E139" s="247" t="s">
        <v>1</v>
      </c>
      <c r="F139" s="248" t="s">
        <v>146</v>
      </c>
      <c r="G139" s="246"/>
      <c r="H139" s="249">
        <v>13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5" t="s">
        <v>135</v>
      </c>
      <c r="AU139" s="255" t="s">
        <v>86</v>
      </c>
      <c r="AV139" s="14" t="s">
        <v>86</v>
      </c>
      <c r="AW139" s="14" t="s">
        <v>33</v>
      </c>
      <c r="AX139" s="14" t="s">
        <v>76</v>
      </c>
      <c r="AY139" s="255" t="s">
        <v>127</v>
      </c>
    </row>
    <row r="140" s="15" customFormat="1">
      <c r="A140" s="15"/>
      <c r="B140" s="256"/>
      <c r="C140" s="257"/>
      <c r="D140" s="236" t="s">
        <v>135</v>
      </c>
      <c r="E140" s="258" t="s">
        <v>1</v>
      </c>
      <c r="F140" s="259" t="s">
        <v>138</v>
      </c>
      <c r="G140" s="257"/>
      <c r="H140" s="260">
        <v>13</v>
      </c>
      <c r="I140" s="261"/>
      <c r="J140" s="257"/>
      <c r="K140" s="257"/>
      <c r="L140" s="262"/>
      <c r="M140" s="263"/>
      <c r="N140" s="264"/>
      <c r="O140" s="264"/>
      <c r="P140" s="264"/>
      <c r="Q140" s="264"/>
      <c r="R140" s="264"/>
      <c r="S140" s="264"/>
      <c r="T140" s="26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6" t="s">
        <v>135</v>
      </c>
      <c r="AU140" s="266" t="s">
        <v>86</v>
      </c>
      <c r="AV140" s="15" t="s">
        <v>133</v>
      </c>
      <c r="AW140" s="15" t="s">
        <v>33</v>
      </c>
      <c r="AX140" s="15" t="s">
        <v>84</v>
      </c>
      <c r="AY140" s="266" t="s">
        <v>127</v>
      </c>
    </row>
    <row r="141" s="2" customFormat="1" ht="37.8" customHeight="1">
      <c r="A141" s="39"/>
      <c r="B141" s="40"/>
      <c r="C141" s="220" t="s">
        <v>133</v>
      </c>
      <c r="D141" s="220" t="s">
        <v>129</v>
      </c>
      <c r="E141" s="221" t="s">
        <v>147</v>
      </c>
      <c r="F141" s="222" t="s">
        <v>148</v>
      </c>
      <c r="G141" s="223" t="s">
        <v>132</v>
      </c>
      <c r="H141" s="224">
        <v>104</v>
      </c>
      <c r="I141" s="225"/>
      <c r="J141" s="226">
        <f>ROUND(I141*H141,2)</f>
        <v>0</v>
      </c>
      <c r="K141" s="227"/>
      <c r="L141" s="45"/>
      <c r="M141" s="228" t="s">
        <v>1</v>
      </c>
      <c r="N141" s="229" t="s">
        <v>41</v>
      </c>
      <c r="O141" s="92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2" t="s">
        <v>133</v>
      </c>
      <c r="AT141" s="232" t="s">
        <v>129</v>
      </c>
      <c r="AU141" s="232" t="s">
        <v>86</v>
      </c>
      <c r="AY141" s="18" t="s">
        <v>127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8" t="s">
        <v>84</v>
      </c>
      <c r="BK141" s="233">
        <f>ROUND(I141*H141,2)</f>
        <v>0</v>
      </c>
      <c r="BL141" s="18" t="s">
        <v>133</v>
      </c>
      <c r="BM141" s="232" t="s">
        <v>149</v>
      </c>
    </row>
    <row r="142" s="14" customFormat="1">
      <c r="A142" s="14"/>
      <c r="B142" s="245"/>
      <c r="C142" s="246"/>
      <c r="D142" s="236" t="s">
        <v>135</v>
      </c>
      <c r="E142" s="247" t="s">
        <v>1</v>
      </c>
      <c r="F142" s="248" t="s">
        <v>150</v>
      </c>
      <c r="G142" s="246"/>
      <c r="H142" s="249">
        <v>104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5" t="s">
        <v>135</v>
      </c>
      <c r="AU142" s="255" t="s">
        <v>86</v>
      </c>
      <c r="AV142" s="14" t="s">
        <v>86</v>
      </c>
      <c r="AW142" s="14" t="s">
        <v>33</v>
      </c>
      <c r="AX142" s="14" t="s">
        <v>76</v>
      </c>
      <c r="AY142" s="255" t="s">
        <v>127</v>
      </c>
    </row>
    <row r="143" s="15" customFormat="1">
      <c r="A143" s="15"/>
      <c r="B143" s="256"/>
      <c r="C143" s="257"/>
      <c r="D143" s="236" t="s">
        <v>135</v>
      </c>
      <c r="E143" s="258" t="s">
        <v>1</v>
      </c>
      <c r="F143" s="259" t="s">
        <v>138</v>
      </c>
      <c r="G143" s="257"/>
      <c r="H143" s="260">
        <v>104</v>
      </c>
      <c r="I143" s="261"/>
      <c r="J143" s="257"/>
      <c r="K143" s="257"/>
      <c r="L143" s="262"/>
      <c r="M143" s="263"/>
      <c r="N143" s="264"/>
      <c r="O143" s="264"/>
      <c r="P143" s="264"/>
      <c r="Q143" s="264"/>
      <c r="R143" s="264"/>
      <c r="S143" s="264"/>
      <c r="T143" s="26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6" t="s">
        <v>135</v>
      </c>
      <c r="AU143" s="266" t="s">
        <v>86</v>
      </c>
      <c r="AV143" s="15" t="s">
        <v>133</v>
      </c>
      <c r="AW143" s="15" t="s">
        <v>33</v>
      </c>
      <c r="AX143" s="15" t="s">
        <v>84</v>
      </c>
      <c r="AY143" s="266" t="s">
        <v>127</v>
      </c>
    </row>
    <row r="144" s="2" customFormat="1" ht="33" customHeight="1">
      <c r="A144" s="39"/>
      <c r="B144" s="40"/>
      <c r="C144" s="220" t="s">
        <v>151</v>
      </c>
      <c r="D144" s="220" t="s">
        <v>129</v>
      </c>
      <c r="E144" s="221" t="s">
        <v>152</v>
      </c>
      <c r="F144" s="222" t="s">
        <v>153</v>
      </c>
      <c r="G144" s="223" t="s">
        <v>154</v>
      </c>
      <c r="H144" s="224">
        <v>26.399999999999999</v>
      </c>
      <c r="I144" s="225"/>
      <c r="J144" s="226">
        <f>ROUND(I144*H144,2)</f>
        <v>0</v>
      </c>
      <c r="K144" s="227"/>
      <c r="L144" s="45"/>
      <c r="M144" s="228" t="s">
        <v>1</v>
      </c>
      <c r="N144" s="229" t="s">
        <v>41</v>
      </c>
      <c r="O144" s="92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2" t="s">
        <v>133</v>
      </c>
      <c r="AT144" s="232" t="s">
        <v>129</v>
      </c>
      <c r="AU144" s="232" t="s">
        <v>86</v>
      </c>
      <c r="AY144" s="18" t="s">
        <v>127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8" t="s">
        <v>84</v>
      </c>
      <c r="BK144" s="233">
        <f>ROUND(I144*H144,2)</f>
        <v>0</v>
      </c>
      <c r="BL144" s="18" t="s">
        <v>133</v>
      </c>
      <c r="BM144" s="232" t="s">
        <v>155</v>
      </c>
    </row>
    <row r="145" s="14" customFormat="1">
      <c r="A145" s="14"/>
      <c r="B145" s="245"/>
      <c r="C145" s="246"/>
      <c r="D145" s="236" t="s">
        <v>135</v>
      </c>
      <c r="E145" s="247" t="s">
        <v>1</v>
      </c>
      <c r="F145" s="248" t="s">
        <v>156</v>
      </c>
      <c r="G145" s="246"/>
      <c r="H145" s="249">
        <v>26.399999999999999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5" t="s">
        <v>135</v>
      </c>
      <c r="AU145" s="255" t="s">
        <v>86</v>
      </c>
      <c r="AV145" s="14" t="s">
        <v>86</v>
      </c>
      <c r="AW145" s="14" t="s">
        <v>33</v>
      </c>
      <c r="AX145" s="14" t="s">
        <v>76</v>
      </c>
      <c r="AY145" s="255" t="s">
        <v>127</v>
      </c>
    </row>
    <row r="146" s="15" customFormat="1">
      <c r="A146" s="15"/>
      <c r="B146" s="256"/>
      <c r="C146" s="257"/>
      <c r="D146" s="236" t="s">
        <v>135</v>
      </c>
      <c r="E146" s="258" t="s">
        <v>1</v>
      </c>
      <c r="F146" s="259" t="s">
        <v>138</v>
      </c>
      <c r="G146" s="257"/>
      <c r="H146" s="260">
        <v>26.399999999999999</v>
      </c>
      <c r="I146" s="261"/>
      <c r="J146" s="257"/>
      <c r="K146" s="257"/>
      <c r="L146" s="262"/>
      <c r="M146" s="263"/>
      <c r="N146" s="264"/>
      <c r="O146" s="264"/>
      <c r="P146" s="264"/>
      <c r="Q146" s="264"/>
      <c r="R146" s="264"/>
      <c r="S146" s="264"/>
      <c r="T146" s="26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6" t="s">
        <v>135</v>
      </c>
      <c r="AU146" s="266" t="s">
        <v>86</v>
      </c>
      <c r="AV146" s="15" t="s">
        <v>133</v>
      </c>
      <c r="AW146" s="15" t="s">
        <v>33</v>
      </c>
      <c r="AX146" s="15" t="s">
        <v>84</v>
      </c>
      <c r="AY146" s="266" t="s">
        <v>127</v>
      </c>
    </row>
    <row r="147" s="2" customFormat="1" ht="24.15" customHeight="1">
      <c r="A147" s="39"/>
      <c r="B147" s="40"/>
      <c r="C147" s="220" t="s">
        <v>157</v>
      </c>
      <c r="D147" s="220" t="s">
        <v>129</v>
      </c>
      <c r="E147" s="221" t="s">
        <v>158</v>
      </c>
      <c r="F147" s="222" t="s">
        <v>159</v>
      </c>
      <c r="G147" s="223" t="s">
        <v>132</v>
      </c>
      <c r="H147" s="224">
        <v>13</v>
      </c>
      <c r="I147" s="225"/>
      <c r="J147" s="226">
        <f>ROUND(I147*H147,2)</f>
        <v>0</v>
      </c>
      <c r="K147" s="227"/>
      <c r="L147" s="45"/>
      <c r="M147" s="228" t="s">
        <v>1</v>
      </c>
      <c r="N147" s="229" t="s">
        <v>41</v>
      </c>
      <c r="O147" s="92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133</v>
      </c>
      <c r="AT147" s="232" t="s">
        <v>129</v>
      </c>
      <c r="AU147" s="232" t="s">
        <v>86</v>
      </c>
      <c r="AY147" s="18" t="s">
        <v>127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8" t="s">
        <v>84</v>
      </c>
      <c r="BK147" s="233">
        <f>ROUND(I147*H147,2)</f>
        <v>0</v>
      </c>
      <c r="BL147" s="18" t="s">
        <v>133</v>
      </c>
      <c r="BM147" s="232" t="s">
        <v>160</v>
      </c>
    </row>
    <row r="148" s="13" customFormat="1">
      <c r="A148" s="13"/>
      <c r="B148" s="234"/>
      <c r="C148" s="235"/>
      <c r="D148" s="236" t="s">
        <v>135</v>
      </c>
      <c r="E148" s="237" t="s">
        <v>1</v>
      </c>
      <c r="F148" s="238" t="s">
        <v>136</v>
      </c>
      <c r="G148" s="235"/>
      <c r="H148" s="237" t="s">
        <v>1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135</v>
      </c>
      <c r="AU148" s="244" t="s">
        <v>86</v>
      </c>
      <c r="AV148" s="13" t="s">
        <v>84</v>
      </c>
      <c r="AW148" s="13" t="s">
        <v>33</v>
      </c>
      <c r="AX148" s="13" t="s">
        <v>76</v>
      </c>
      <c r="AY148" s="244" t="s">
        <v>127</v>
      </c>
    </row>
    <row r="149" s="14" customFormat="1">
      <c r="A149" s="14"/>
      <c r="B149" s="245"/>
      <c r="C149" s="246"/>
      <c r="D149" s="236" t="s">
        <v>135</v>
      </c>
      <c r="E149" s="247" t="s">
        <v>1</v>
      </c>
      <c r="F149" s="248" t="s">
        <v>137</v>
      </c>
      <c r="G149" s="246"/>
      <c r="H149" s="249">
        <v>13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5" t="s">
        <v>135</v>
      </c>
      <c r="AU149" s="255" t="s">
        <v>86</v>
      </c>
      <c r="AV149" s="14" t="s">
        <v>86</v>
      </c>
      <c r="AW149" s="14" t="s">
        <v>33</v>
      </c>
      <c r="AX149" s="14" t="s">
        <v>76</v>
      </c>
      <c r="AY149" s="255" t="s">
        <v>127</v>
      </c>
    </row>
    <row r="150" s="15" customFormat="1">
      <c r="A150" s="15"/>
      <c r="B150" s="256"/>
      <c r="C150" s="257"/>
      <c r="D150" s="236" t="s">
        <v>135</v>
      </c>
      <c r="E150" s="258" t="s">
        <v>1</v>
      </c>
      <c r="F150" s="259" t="s">
        <v>138</v>
      </c>
      <c r="G150" s="257"/>
      <c r="H150" s="260">
        <v>13</v>
      </c>
      <c r="I150" s="261"/>
      <c r="J150" s="257"/>
      <c r="K150" s="257"/>
      <c r="L150" s="262"/>
      <c r="M150" s="263"/>
      <c r="N150" s="264"/>
      <c r="O150" s="264"/>
      <c r="P150" s="264"/>
      <c r="Q150" s="264"/>
      <c r="R150" s="264"/>
      <c r="S150" s="264"/>
      <c r="T150" s="26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6" t="s">
        <v>135</v>
      </c>
      <c r="AU150" s="266" t="s">
        <v>86</v>
      </c>
      <c r="AV150" s="15" t="s">
        <v>133</v>
      </c>
      <c r="AW150" s="15" t="s">
        <v>33</v>
      </c>
      <c r="AX150" s="15" t="s">
        <v>84</v>
      </c>
      <c r="AY150" s="266" t="s">
        <v>127</v>
      </c>
    </row>
    <row r="151" s="2" customFormat="1" ht="16.5" customHeight="1">
      <c r="A151" s="39"/>
      <c r="B151" s="40"/>
      <c r="C151" s="267" t="s">
        <v>161</v>
      </c>
      <c r="D151" s="267" t="s">
        <v>162</v>
      </c>
      <c r="E151" s="268" t="s">
        <v>163</v>
      </c>
      <c r="F151" s="269" t="s">
        <v>164</v>
      </c>
      <c r="G151" s="270" t="s">
        <v>154</v>
      </c>
      <c r="H151" s="271">
        <v>24.699999999999999</v>
      </c>
      <c r="I151" s="272"/>
      <c r="J151" s="273">
        <f>ROUND(I151*H151,2)</f>
        <v>0</v>
      </c>
      <c r="K151" s="274"/>
      <c r="L151" s="275"/>
      <c r="M151" s="276" t="s">
        <v>1</v>
      </c>
      <c r="N151" s="277" t="s">
        <v>41</v>
      </c>
      <c r="O151" s="92"/>
      <c r="P151" s="230">
        <f>O151*H151</f>
        <v>0</v>
      </c>
      <c r="Q151" s="230">
        <v>1</v>
      </c>
      <c r="R151" s="230">
        <f>Q151*H151</f>
        <v>24.699999999999999</v>
      </c>
      <c r="S151" s="230">
        <v>0</v>
      </c>
      <c r="T151" s="23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165</v>
      </c>
      <c r="AT151" s="232" t="s">
        <v>162</v>
      </c>
      <c r="AU151" s="232" t="s">
        <v>86</v>
      </c>
      <c r="AY151" s="18" t="s">
        <v>127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8" t="s">
        <v>84</v>
      </c>
      <c r="BK151" s="233">
        <f>ROUND(I151*H151,2)</f>
        <v>0</v>
      </c>
      <c r="BL151" s="18" t="s">
        <v>133</v>
      </c>
      <c r="BM151" s="232" t="s">
        <v>166</v>
      </c>
    </row>
    <row r="152" s="14" customFormat="1">
      <c r="A152" s="14"/>
      <c r="B152" s="245"/>
      <c r="C152" s="246"/>
      <c r="D152" s="236" t="s">
        <v>135</v>
      </c>
      <c r="E152" s="247" t="s">
        <v>1</v>
      </c>
      <c r="F152" s="248" t="s">
        <v>167</v>
      </c>
      <c r="G152" s="246"/>
      <c r="H152" s="249">
        <v>24.699999999999999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5" t="s">
        <v>135</v>
      </c>
      <c r="AU152" s="255" t="s">
        <v>86</v>
      </c>
      <c r="AV152" s="14" t="s">
        <v>86</v>
      </c>
      <c r="AW152" s="14" t="s">
        <v>33</v>
      </c>
      <c r="AX152" s="14" t="s">
        <v>76</v>
      </c>
      <c r="AY152" s="255" t="s">
        <v>127</v>
      </c>
    </row>
    <row r="153" s="15" customFormat="1">
      <c r="A153" s="15"/>
      <c r="B153" s="256"/>
      <c r="C153" s="257"/>
      <c r="D153" s="236" t="s">
        <v>135</v>
      </c>
      <c r="E153" s="258" t="s">
        <v>1</v>
      </c>
      <c r="F153" s="259" t="s">
        <v>138</v>
      </c>
      <c r="G153" s="257"/>
      <c r="H153" s="260">
        <v>24.699999999999999</v>
      </c>
      <c r="I153" s="261"/>
      <c r="J153" s="257"/>
      <c r="K153" s="257"/>
      <c r="L153" s="262"/>
      <c r="M153" s="263"/>
      <c r="N153" s="264"/>
      <c r="O153" s="264"/>
      <c r="P153" s="264"/>
      <c r="Q153" s="264"/>
      <c r="R153" s="264"/>
      <c r="S153" s="264"/>
      <c r="T153" s="26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6" t="s">
        <v>135</v>
      </c>
      <c r="AU153" s="266" t="s">
        <v>86</v>
      </c>
      <c r="AV153" s="15" t="s">
        <v>133</v>
      </c>
      <c r="AW153" s="15" t="s">
        <v>33</v>
      </c>
      <c r="AX153" s="15" t="s">
        <v>84</v>
      </c>
      <c r="AY153" s="266" t="s">
        <v>127</v>
      </c>
    </row>
    <row r="154" s="12" customFormat="1" ht="22.8" customHeight="1">
      <c r="A154" s="12"/>
      <c r="B154" s="204"/>
      <c r="C154" s="205"/>
      <c r="D154" s="206" t="s">
        <v>75</v>
      </c>
      <c r="E154" s="218" t="s">
        <v>142</v>
      </c>
      <c r="F154" s="218" t="s">
        <v>168</v>
      </c>
      <c r="G154" s="205"/>
      <c r="H154" s="205"/>
      <c r="I154" s="208"/>
      <c r="J154" s="219">
        <f>BK154</f>
        <v>0</v>
      </c>
      <c r="K154" s="205"/>
      <c r="L154" s="210"/>
      <c r="M154" s="211"/>
      <c r="N154" s="212"/>
      <c r="O154" s="212"/>
      <c r="P154" s="213">
        <f>SUM(P155:P170)</f>
        <v>0</v>
      </c>
      <c r="Q154" s="212"/>
      <c r="R154" s="213">
        <f>SUM(R155:R170)</f>
        <v>28.327760976599997</v>
      </c>
      <c r="S154" s="212"/>
      <c r="T154" s="214">
        <f>SUM(T155:T170)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5" t="s">
        <v>84</v>
      </c>
      <c r="AT154" s="216" t="s">
        <v>75</v>
      </c>
      <c r="AU154" s="216" t="s">
        <v>84</v>
      </c>
      <c r="AY154" s="215" t="s">
        <v>127</v>
      </c>
      <c r="BK154" s="217">
        <f>SUM(BK155:BK170)</f>
        <v>0</v>
      </c>
    </row>
    <row r="155" s="2" customFormat="1" ht="16.5" customHeight="1">
      <c r="A155" s="39"/>
      <c r="B155" s="40"/>
      <c r="C155" s="220" t="s">
        <v>165</v>
      </c>
      <c r="D155" s="220" t="s">
        <v>129</v>
      </c>
      <c r="E155" s="221" t="s">
        <v>169</v>
      </c>
      <c r="F155" s="222" t="s">
        <v>170</v>
      </c>
      <c r="G155" s="223" t="s">
        <v>132</v>
      </c>
      <c r="H155" s="224">
        <v>10.6</v>
      </c>
      <c r="I155" s="225"/>
      <c r="J155" s="226">
        <f>ROUND(I155*H155,2)</f>
        <v>0</v>
      </c>
      <c r="K155" s="227"/>
      <c r="L155" s="45"/>
      <c r="M155" s="228" t="s">
        <v>1</v>
      </c>
      <c r="N155" s="229" t="s">
        <v>41</v>
      </c>
      <c r="O155" s="92"/>
      <c r="P155" s="230">
        <f>O155*H155</f>
        <v>0</v>
      </c>
      <c r="Q155" s="230">
        <v>2.5020899999999999</v>
      </c>
      <c r="R155" s="230">
        <f>Q155*H155</f>
        <v>26.522153999999997</v>
      </c>
      <c r="S155" s="230">
        <v>0</v>
      </c>
      <c r="T155" s="23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2" t="s">
        <v>133</v>
      </c>
      <c r="AT155" s="232" t="s">
        <v>129</v>
      </c>
      <c r="AU155" s="232" t="s">
        <v>86</v>
      </c>
      <c r="AY155" s="18" t="s">
        <v>127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8" t="s">
        <v>84</v>
      </c>
      <c r="BK155" s="233">
        <f>ROUND(I155*H155,2)</f>
        <v>0</v>
      </c>
      <c r="BL155" s="18" t="s">
        <v>133</v>
      </c>
      <c r="BM155" s="232" t="s">
        <v>171</v>
      </c>
    </row>
    <row r="156" s="13" customFormat="1">
      <c r="A156" s="13"/>
      <c r="B156" s="234"/>
      <c r="C156" s="235"/>
      <c r="D156" s="236" t="s">
        <v>135</v>
      </c>
      <c r="E156" s="237" t="s">
        <v>1</v>
      </c>
      <c r="F156" s="238" t="s">
        <v>172</v>
      </c>
      <c r="G156" s="235"/>
      <c r="H156" s="237" t="s">
        <v>1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135</v>
      </c>
      <c r="AU156" s="244" t="s">
        <v>86</v>
      </c>
      <c r="AV156" s="13" t="s">
        <v>84</v>
      </c>
      <c r="AW156" s="13" t="s">
        <v>33</v>
      </c>
      <c r="AX156" s="13" t="s">
        <v>76</v>
      </c>
      <c r="AY156" s="244" t="s">
        <v>127</v>
      </c>
    </row>
    <row r="157" s="13" customFormat="1">
      <c r="A157" s="13"/>
      <c r="B157" s="234"/>
      <c r="C157" s="235"/>
      <c r="D157" s="236" t="s">
        <v>135</v>
      </c>
      <c r="E157" s="237" t="s">
        <v>1</v>
      </c>
      <c r="F157" s="238" t="s">
        <v>173</v>
      </c>
      <c r="G157" s="235"/>
      <c r="H157" s="237" t="s">
        <v>1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135</v>
      </c>
      <c r="AU157" s="244" t="s">
        <v>86</v>
      </c>
      <c r="AV157" s="13" t="s">
        <v>84</v>
      </c>
      <c r="AW157" s="13" t="s">
        <v>33</v>
      </c>
      <c r="AX157" s="13" t="s">
        <v>76</v>
      </c>
      <c r="AY157" s="244" t="s">
        <v>127</v>
      </c>
    </row>
    <row r="158" s="14" customFormat="1">
      <c r="A158" s="14"/>
      <c r="B158" s="245"/>
      <c r="C158" s="246"/>
      <c r="D158" s="236" t="s">
        <v>135</v>
      </c>
      <c r="E158" s="247" t="s">
        <v>1</v>
      </c>
      <c r="F158" s="248" t="s">
        <v>174</v>
      </c>
      <c r="G158" s="246"/>
      <c r="H158" s="249">
        <v>5.2999999999999998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5" t="s">
        <v>135</v>
      </c>
      <c r="AU158" s="255" t="s">
        <v>86</v>
      </c>
      <c r="AV158" s="14" t="s">
        <v>86</v>
      </c>
      <c r="AW158" s="14" t="s">
        <v>33</v>
      </c>
      <c r="AX158" s="14" t="s">
        <v>76</v>
      </c>
      <c r="AY158" s="255" t="s">
        <v>127</v>
      </c>
    </row>
    <row r="159" s="13" customFormat="1">
      <c r="A159" s="13"/>
      <c r="B159" s="234"/>
      <c r="C159" s="235"/>
      <c r="D159" s="236" t="s">
        <v>135</v>
      </c>
      <c r="E159" s="237" t="s">
        <v>1</v>
      </c>
      <c r="F159" s="238" t="s">
        <v>175</v>
      </c>
      <c r="G159" s="235"/>
      <c r="H159" s="237" t="s">
        <v>1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135</v>
      </c>
      <c r="AU159" s="244" t="s">
        <v>86</v>
      </c>
      <c r="AV159" s="13" t="s">
        <v>84</v>
      </c>
      <c r="AW159" s="13" t="s">
        <v>33</v>
      </c>
      <c r="AX159" s="13" t="s">
        <v>76</v>
      </c>
      <c r="AY159" s="244" t="s">
        <v>127</v>
      </c>
    </row>
    <row r="160" s="14" customFormat="1">
      <c r="A160" s="14"/>
      <c r="B160" s="245"/>
      <c r="C160" s="246"/>
      <c r="D160" s="236" t="s">
        <v>135</v>
      </c>
      <c r="E160" s="247" t="s">
        <v>1</v>
      </c>
      <c r="F160" s="248" t="s">
        <v>174</v>
      </c>
      <c r="G160" s="246"/>
      <c r="H160" s="249">
        <v>5.2999999999999998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5" t="s">
        <v>135</v>
      </c>
      <c r="AU160" s="255" t="s">
        <v>86</v>
      </c>
      <c r="AV160" s="14" t="s">
        <v>86</v>
      </c>
      <c r="AW160" s="14" t="s">
        <v>33</v>
      </c>
      <c r="AX160" s="14" t="s">
        <v>76</v>
      </c>
      <c r="AY160" s="255" t="s">
        <v>127</v>
      </c>
    </row>
    <row r="161" s="15" customFormat="1">
      <c r="A161" s="15"/>
      <c r="B161" s="256"/>
      <c r="C161" s="257"/>
      <c r="D161" s="236" t="s">
        <v>135</v>
      </c>
      <c r="E161" s="258" t="s">
        <v>1</v>
      </c>
      <c r="F161" s="259" t="s">
        <v>138</v>
      </c>
      <c r="G161" s="257"/>
      <c r="H161" s="260">
        <v>10.6</v>
      </c>
      <c r="I161" s="261"/>
      <c r="J161" s="257"/>
      <c r="K161" s="257"/>
      <c r="L161" s="262"/>
      <c r="M161" s="263"/>
      <c r="N161" s="264"/>
      <c r="O161" s="264"/>
      <c r="P161" s="264"/>
      <c r="Q161" s="264"/>
      <c r="R161" s="264"/>
      <c r="S161" s="264"/>
      <c r="T161" s="26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6" t="s">
        <v>135</v>
      </c>
      <c r="AU161" s="266" t="s">
        <v>86</v>
      </c>
      <c r="AV161" s="15" t="s">
        <v>133</v>
      </c>
      <c r="AW161" s="15" t="s">
        <v>33</v>
      </c>
      <c r="AX161" s="15" t="s">
        <v>84</v>
      </c>
      <c r="AY161" s="266" t="s">
        <v>127</v>
      </c>
    </row>
    <row r="162" s="2" customFormat="1" ht="24.15" customHeight="1">
      <c r="A162" s="39"/>
      <c r="B162" s="40"/>
      <c r="C162" s="220" t="s">
        <v>176</v>
      </c>
      <c r="D162" s="220" t="s">
        <v>129</v>
      </c>
      <c r="E162" s="221" t="s">
        <v>177</v>
      </c>
      <c r="F162" s="222" t="s">
        <v>178</v>
      </c>
      <c r="G162" s="223" t="s">
        <v>179</v>
      </c>
      <c r="H162" s="224">
        <v>38.912999999999997</v>
      </c>
      <c r="I162" s="225"/>
      <c r="J162" s="226">
        <f>ROUND(I162*H162,2)</f>
        <v>0</v>
      </c>
      <c r="K162" s="227"/>
      <c r="L162" s="45"/>
      <c r="M162" s="228" t="s">
        <v>1</v>
      </c>
      <c r="N162" s="229" t="s">
        <v>41</v>
      </c>
      <c r="O162" s="92"/>
      <c r="P162" s="230">
        <f>O162*H162</f>
        <v>0</v>
      </c>
      <c r="Q162" s="230">
        <v>0.0016627</v>
      </c>
      <c r="R162" s="230">
        <f>Q162*H162</f>
        <v>0.064700645099999995</v>
      </c>
      <c r="S162" s="230">
        <v>0</v>
      </c>
      <c r="T162" s="23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2" t="s">
        <v>133</v>
      </c>
      <c r="AT162" s="232" t="s">
        <v>129</v>
      </c>
      <c r="AU162" s="232" t="s">
        <v>86</v>
      </c>
      <c r="AY162" s="18" t="s">
        <v>127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8" t="s">
        <v>84</v>
      </c>
      <c r="BK162" s="233">
        <f>ROUND(I162*H162,2)</f>
        <v>0</v>
      </c>
      <c r="BL162" s="18" t="s">
        <v>133</v>
      </c>
      <c r="BM162" s="232" t="s">
        <v>180</v>
      </c>
    </row>
    <row r="163" s="13" customFormat="1">
      <c r="A163" s="13"/>
      <c r="B163" s="234"/>
      <c r="C163" s="235"/>
      <c r="D163" s="236" t="s">
        <v>135</v>
      </c>
      <c r="E163" s="237" t="s">
        <v>1</v>
      </c>
      <c r="F163" s="238" t="s">
        <v>181</v>
      </c>
      <c r="G163" s="235"/>
      <c r="H163" s="237" t="s">
        <v>1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135</v>
      </c>
      <c r="AU163" s="244" t="s">
        <v>86</v>
      </c>
      <c r="AV163" s="13" t="s">
        <v>84</v>
      </c>
      <c r="AW163" s="13" t="s">
        <v>33</v>
      </c>
      <c r="AX163" s="13" t="s">
        <v>76</v>
      </c>
      <c r="AY163" s="244" t="s">
        <v>127</v>
      </c>
    </row>
    <row r="164" s="14" customFormat="1">
      <c r="A164" s="14"/>
      <c r="B164" s="245"/>
      <c r="C164" s="246"/>
      <c r="D164" s="236" t="s">
        <v>135</v>
      </c>
      <c r="E164" s="247" t="s">
        <v>1</v>
      </c>
      <c r="F164" s="248" t="s">
        <v>182</v>
      </c>
      <c r="G164" s="246"/>
      <c r="H164" s="249">
        <v>38.912999999999997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135</v>
      </c>
      <c r="AU164" s="255" t="s">
        <v>86</v>
      </c>
      <c r="AV164" s="14" t="s">
        <v>86</v>
      </c>
      <c r="AW164" s="14" t="s">
        <v>33</v>
      </c>
      <c r="AX164" s="14" t="s">
        <v>76</v>
      </c>
      <c r="AY164" s="255" t="s">
        <v>127</v>
      </c>
    </row>
    <row r="165" s="15" customFormat="1">
      <c r="A165" s="15"/>
      <c r="B165" s="256"/>
      <c r="C165" s="257"/>
      <c r="D165" s="236" t="s">
        <v>135</v>
      </c>
      <c r="E165" s="258" t="s">
        <v>1</v>
      </c>
      <c r="F165" s="259" t="s">
        <v>138</v>
      </c>
      <c r="G165" s="257"/>
      <c r="H165" s="260">
        <v>38.912999999999997</v>
      </c>
      <c r="I165" s="261"/>
      <c r="J165" s="257"/>
      <c r="K165" s="257"/>
      <c r="L165" s="262"/>
      <c r="M165" s="263"/>
      <c r="N165" s="264"/>
      <c r="O165" s="264"/>
      <c r="P165" s="264"/>
      <c r="Q165" s="264"/>
      <c r="R165" s="264"/>
      <c r="S165" s="264"/>
      <c r="T165" s="26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6" t="s">
        <v>135</v>
      </c>
      <c r="AU165" s="266" t="s">
        <v>86</v>
      </c>
      <c r="AV165" s="15" t="s">
        <v>133</v>
      </c>
      <c r="AW165" s="15" t="s">
        <v>33</v>
      </c>
      <c r="AX165" s="15" t="s">
        <v>84</v>
      </c>
      <c r="AY165" s="266" t="s">
        <v>127</v>
      </c>
    </row>
    <row r="166" s="2" customFormat="1" ht="24.15" customHeight="1">
      <c r="A166" s="39"/>
      <c r="B166" s="40"/>
      <c r="C166" s="220" t="s">
        <v>183</v>
      </c>
      <c r="D166" s="220" t="s">
        <v>129</v>
      </c>
      <c r="E166" s="221" t="s">
        <v>184</v>
      </c>
      <c r="F166" s="222" t="s">
        <v>185</v>
      </c>
      <c r="G166" s="223" t="s">
        <v>179</v>
      </c>
      <c r="H166" s="224">
        <v>38.912999999999997</v>
      </c>
      <c r="I166" s="225"/>
      <c r="J166" s="226">
        <f>ROUND(I166*H166,2)</f>
        <v>0</v>
      </c>
      <c r="K166" s="227"/>
      <c r="L166" s="45"/>
      <c r="M166" s="228" t="s">
        <v>1</v>
      </c>
      <c r="N166" s="229" t="s">
        <v>41</v>
      </c>
      <c r="O166" s="92"/>
      <c r="P166" s="230">
        <f>O166*H166</f>
        <v>0</v>
      </c>
      <c r="Q166" s="230">
        <v>3.6000000000000001E-05</v>
      </c>
      <c r="R166" s="230">
        <f>Q166*H166</f>
        <v>0.001400868</v>
      </c>
      <c r="S166" s="230">
        <v>0</v>
      </c>
      <c r="T166" s="23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2" t="s">
        <v>133</v>
      </c>
      <c r="AT166" s="232" t="s">
        <v>129</v>
      </c>
      <c r="AU166" s="232" t="s">
        <v>86</v>
      </c>
      <c r="AY166" s="18" t="s">
        <v>127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18" t="s">
        <v>84</v>
      </c>
      <c r="BK166" s="233">
        <f>ROUND(I166*H166,2)</f>
        <v>0</v>
      </c>
      <c r="BL166" s="18" t="s">
        <v>133</v>
      </c>
      <c r="BM166" s="232" t="s">
        <v>186</v>
      </c>
    </row>
    <row r="167" s="2" customFormat="1" ht="21.75" customHeight="1">
      <c r="A167" s="39"/>
      <c r="B167" s="40"/>
      <c r="C167" s="220" t="s">
        <v>187</v>
      </c>
      <c r="D167" s="220" t="s">
        <v>129</v>
      </c>
      <c r="E167" s="221" t="s">
        <v>188</v>
      </c>
      <c r="F167" s="222" t="s">
        <v>189</v>
      </c>
      <c r="G167" s="223" t="s">
        <v>154</v>
      </c>
      <c r="H167" s="224">
        <v>1.659</v>
      </c>
      <c r="I167" s="225"/>
      <c r="J167" s="226">
        <f>ROUND(I167*H167,2)</f>
        <v>0</v>
      </c>
      <c r="K167" s="227"/>
      <c r="L167" s="45"/>
      <c r="M167" s="228" t="s">
        <v>1</v>
      </c>
      <c r="N167" s="229" t="s">
        <v>41</v>
      </c>
      <c r="O167" s="92"/>
      <c r="P167" s="230">
        <f>O167*H167</f>
        <v>0</v>
      </c>
      <c r="Q167" s="230">
        <v>1.0485264999999999</v>
      </c>
      <c r="R167" s="230">
        <f>Q167*H167</f>
        <v>1.7395054634999998</v>
      </c>
      <c r="S167" s="230">
        <v>0</v>
      </c>
      <c r="T167" s="231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2" t="s">
        <v>133</v>
      </c>
      <c r="AT167" s="232" t="s">
        <v>129</v>
      </c>
      <c r="AU167" s="232" t="s">
        <v>86</v>
      </c>
      <c r="AY167" s="18" t="s">
        <v>127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18" t="s">
        <v>84</v>
      </c>
      <c r="BK167" s="233">
        <f>ROUND(I167*H167,2)</f>
        <v>0</v>
      </c>
      <c r="BL167" s="18" t="s">
        <v>133</v>
      </c>
      <c r="BM167" s="232" t="s">
        <v>190</v>
      </c>
    </row>
    <row r="168" s="13" customFormat="1">
      <c r="A168" s="13"/>
      <c r="B168" s="234"/>
      <c r="C168" s="235"/>
      <c r="D168" s="236" t="s">
        <v>135</v>
      </c>
      <c r="E168" s="237" t="s">
        <v>1</v>
      </c>
      <c r="F168" s="238" t="s">
        <v>191</v>
      </c>
      <c r="G168" s="235"/>
      <c r="H168" s="237" t="s">
        <v>1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135</v>
      </c>
      <c r="AU168" s="244" t="s">
        <v>86</v>
      </c>
      <c r="AV168" s="13" t="s">
        <v>84</v>
      </c>
      <c r="AW168" s="13" t="s">
        <v>33</v>
      </c>
      <c r="AX168" s="13" t="s">
        <v>76</v>
      </c>
      <c r="AY168" s="244" t="s">
        <v>127</v>
      </c>
    </row>
    <row r="169" s="14" customFormat="1">
      <c r="A169" s="14"/>
      <c r="B169" s="245"/>
      <c r="C169" s="246"/>
      <c r="D169" s="236" t="s">
        <v>135</v>
      </c>
      <c r="E169" s="247" t="s">
        <v>1</v>
      </c>
      <c r="F169" s="248" t="s">
        <v>192</v>
      </c>
      <c r="G169" s="246"/>
      <c r="H169" s="249">
        <v>1.659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5" t="s">
        <v>135</v>
      </c>
      <c r="AU169" s="255" t="s">
        <v>86</v>
      </c>
      <c r="AV169" s="14" t="s">
        <v>86</v>
      </c>
      <c r="AW169" s="14" t="s">
        <v>33</v>
      </c>
      <c r="AX169" s="14" t="s">
        <v>76</v>
      </c>
      <c r="AY169" s="255" t="s">
        <v>127</v>
      </c>
    </row>
    <row r="170" s="15" customFormat="1">
      <c r="A170" s="15"/>
      <c r="B170" s="256"/>
      <c r="C170" s="257"/>
      <c r="D170" s="236" t="s">
        <v>135</v>
      </c>
      <c r="E170" s="258" t="s">
        <v>1</v>
      </c>
      <c r="F170" s="259" t="s">
        <v>138</v>
      </c>
      <c r="G170" s="257"/>
      <c r="H170" s="260">
        <v>1.659</v>
      </c>
      <c r="I170" s="261"/>
      <c r="J170" s="257"/>
      <c r="K170" s="257"/>
      <c r="L170" s="262"/>
      <c r="M170" s="263"/>
      <c r="N170" s="264"/>
      <c r="O170" s="264"/>
      <c r="P170" s="264"/>
      <c r="Q170" s="264"/>
      <c r="R170" s="264"/>
      <c r="S170" s="264"/>
      <c r="T170" s="26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6" t="s">
        <v>135</v>
      </c>
      <c r="AU170" s="266" t="s">
        <v>86</v>
      </c>
      <c r="AV170" s="15" t="s">
        <v>133</v>
      </c>
      <c r="AW170" s="15" t="s">
        <v>33</v>
      </c>
      <c r="AX170" s="15" t="s">
        <v>84</v>
      </c>
      <c r="AY170" s="266" t="s">
        <v>127</v>
      </c>
    </row>
    <row r="171" s="12" customFormat="1" ht="22.8" customHeight="1">
      <c r="A171" s="12"/>
      <c r="B171" s="204"/>
      <c r="C171" s="205"/>
      <c r="D171" s="206" t="s">
        <v>75</v>
      </c>
      <c r="E171" s="218" t="s">
        <v>133</v>
      </c>
      <c r="F171" s="218" t="s">
        <v>193</v>
      </c>
      <c r="G171" s="205"/>
      <c r="H171" s="205"/>
      <c r="I171" s="208"/>
      <c r="J171" s="219">
        <f>BK171</f>
        <v>0</v>
      </c>
      <c r="K171" s="205"/>
      <c r="L171" s="210"/>
      <c r="M171" s="211"/>
      <c r="N171" s="212"/>
      <c r="O171" s="212"/>
      <c r="P171" s="213">
        <f>SUM(P172:P237)</f>
        <v>0</v>
      </c>
      <c r="Q171" s="212"/>
      <c r="R171" s="213">
        <f>SUM(R172:R237)</f>
        <v>102.39851118388</v>
      </c>
      <c r="S171" s="212"/>
      <c r="T171" s="214">
        <f>SUM(T172:T237)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5" t="s">
        <v>84</v>
      </c>
      <c r="AT171" s="216" t="s">
        <v>75</v>
      </c>
      <c r="AU171" s="216" t="s">
        <v>84</v>
      </c>
      <c r="AY171" s="215" t="s">
        <v>127</v>
      </c>
      <c r="BK171" s="217">
        <f>SUM(BK172:BK237)</f>
        <v>0</v>
      </c>
    </row>
    <row r="172" s="2" customFormat="1" ht="21.75" customHeight="1">
      <c r="A172" s="39"/>
      <c r="B172" s="40"/>
      <c r="C172" s="220" t="s">
        <v>194</v>
      </c>
      <c r="D172" s="220" t="s">
        <v>129</v>
      </c>
      <c r="E172" s="221" t="s">
        <v>195</v>
      </c>
      <c r="F172" s="222" t="s">
        <v>196</v>
      </c>
      <c r="G172" s="223" t="s">
        <v>132</v>
      </c>
      <c r="H172" s="224">
        <v>37.100000000000001</v>
      </c>
      <c r="I172" s="225"/>
      <c r="J172" s="226">
        <f>ROUND(I172*H172,2)</f>
        <v>0</v>
      </c>
      <c r="K172" s="227"/>
      <c r="L172" s="45"/>
      <c r="M172" s="228" t="s">
        <v>1</v>
      </c>
      <c r="N172" s="229" t="s">
        <v>41</v>
      </c>
      <c r="O172" s="92"/>
      <c r="P172" s="230">
        <f>O172*H172</f>
        <v>0</v>
      </c>
      <c r="Q172" s="230">
        <v>2.502202</v>
      </c>
      <c r="R172" s="230">
        <f>Q172*H172</f>
        <v>92.831694200000001</v>
      </c>
      <c r="S172" s="230">
        <v>0</v>
      </c>
      <c r="T172" s="23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2" t="s">
        <v>133</v>
      </c>
      <c r="AT172" s="232" t="s">
        <v>129</v>
      </c>
      <c r="AU172" s="232" t="s">
        <v>86</v>
      </c>
      <c r="AY172" s="18" t="s">
        <v>127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18" t="s">
        <v>84</v>
      </c>
      <c r="BK172" s="233">
        <f>ROUND(I172*H172,2)</f>
        <v>0</v>
      </c>
      <c r="BL172" s="18" t="s">
        <v>133</v>
      </c>
      <c r="BM172" s="232" t="s">
        <v>197</v>
      </c>
    </row>
    <row r="173" s="13" customFormat="1">
      <c r="A173" s="13"/>
      <c r="B173" s="234"/>
      <c r="C173" s="235"/>
      <c r="D173" s="236" t="s">
        <v>135</v>
      </c>
      <c r="E173" s="237" t="s">
        <v>1</v>
      </c>
      <c r="F173" s="238" t="s">
        <v>198</v>
      </c>
      <c r="G173" s="235"/>
      <c r="H173" s="237" t="s">
        <v>1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135</v>
      </c>
      <c r="AU173" s="244" t="s">
        <v>86</v>
      </c>
      <c r="AV173" s="13" t="s">
        <v>84</v>
      </c>
      <c r="AW173" s="13" t="s">
        <v>33</v>
      </c>
      <c r="AX173" s="13" t="s">
        <v>76</v>
      </c>
      <c r="AY173" s="244" t="s">
        <v>127</v>
      </c>
    </row>
    <row r="174" s="14" customFormat="1">
      <c r="A174" s="14"/>
      <c r="B174" s="245"/>
      <c r="C174" s="246"/>
      <c r="D174" s="236" t="s">
        <v>135</v>
      </c>
      <c r="E174" s="247" t="s">
        <v>1</v>
      </c>
      <c r="F174" s="248" t="s">
        <v>199</v>
      </c>
      <c r="G174" s="246"/>
      <c r="H174" s="249">
        <v>37.100000000000001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5" t="s">
        <v>135</v>
      </c>
      <c r="AU174" s="255" t="s">
        <v>86</v>
      </c>
      <c r="AV174" s="14" t="s">
        <v>86</v>
      </c>
      <c r="AW174" s="14" t="s">
        <v>33</v>
      </c>
      <c r="AX174" s="14" t="s">
        <v>76</v>
      </c>
      <c r="AY174" s="255" t="s">
        <v>127</v>
      </c>
    </row>
    <row r="175" s="15" customFormat="1">
      <c r="A175" s="15"/>
      <c r="B175" s="256"/>
      <c r="C175" s="257"/>
      <c r="D175" s="236" t="s">
        <v>135</v>
      </c>
      <c r="E175" s="258" t="s">
        <v>1</v>
      </c>
      <c r="F175" s="259" t="s">
        <v>138</v>
      </c>
      <c r="G175" s="257"/>
      <c r="H175" s="260">
        <v>37.100000000000001</v>
      </c>
      <c r="I175" s="261"/>
      <c r="J175" s="257"/>
      <c r="K175" s="257"/>
      <c r="L175" s="262"/>
      <c r="M175" s="263"/>
      <c r="N175" s="264"/>
      <c r="O175" s="264"/>
      <c r="P175" s="264"/>
      <c r="Q175" s="264"/>
      <c r="R175" s="264"/>
      <c r="S175" s="264"/>
      <c r="T175" s="26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6" t="s">
        <v>135</v>
      </c>
      <c r="AU175" s="266" t="s">
        <v>86</v>
      </c>
      <c r="AV175" s="15" t="s">
        <v>133</v>
      </c>
      <c r="AW175" s="15" t="s">
        <v>33</v>
      </c>
      <c r="AX175" s="15" t="s">
        <v>84</v>
      </c>
      <c r="AY175" s="266" t="s">
        <v>127</v>
      </c>
    </row>
    <row r="176" s="2" customFormat="1" ht="24.15" customHeight="1">
      <c r="A176" s="39"/>
      <c r="B176" s="40"/>
      <c r="C176" s="220" t="s">
        <v>146</v>
      </c>
      <c r="D176" s="220" t="s">
        <v>129</v>
      </c>
      <c r="E176" s="221" t="s">
        <v>200</v>
      </c>
      <c r="F176" s="222" t="s">
        <v>201</v>
      </c>
      <c r="G176" s="223" t="s">
        <v>179</v>
      </c>
      <c r="H176" s="224">
        <v>64.799999999999997</v>
      </c>
      <c r="I176" s="225"/>
      <c r="J176" s="226">
        <f>ROUND(I176*H176,2)</f>
        <v>0</v>
      </c>
      <c r="K176" s="227"/>
      <c r="L176" s="45"/>
      <c r="M176" s="228" t="s">
        <v>1</v>
      </c>
      <c r="N176" s="229" t="s">
        <v>41</v>
      </c>
      <c r="O176" s="92"/>
      <c r="P176" s="230">
        <f>O176*H176</f>
        <v>0</v>
      </c>
      <c r="Q176" s="230">
        <v>0.0072691199999999996</v>
      </c>
      <c r="R176" s="230">
        <f>Q176*H176</f>
        <v>0.47103897599999994</v>
      </c>
      <c r="S176" s="230">
        <v>0</v>
      </c>
      <c r="T176" s="23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2" t="s">
        <v>133</v>
      </c>
      <c r="AT176" s="232" t="s">
        <v>129</v>
      </c>
      <c r="AU176" s="232" t="s">
        <v>86</v>
      </c>
      <c r="AY176" s="18" t="s">
        <v>127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8" t="s">
        <v>84</v>
      </c>
      <c r="BK176" s="233">
        <f>ROUND(I176*H176,2)</f>
        <v>0</v>
      </c>
      <c r="BL176" s="18" t="s">
        <v>133</v>
      </c>
      <c r="BM176" s="232" t="s">
        <v>202</v>
      </c>
    </row>
    <row r="177" s="13" customFormat="1">
      <c r="A177" s="13"/>
      <c r="B177" s="234"/>
      <c r="C177" s="235"/>
      <c r="D177" s="236" t="s">
        <v>135</v>
      </c>
      <c r="E177" s="237" t="s">
        <v>1</v>
      </c>
      <c r="F177" s="238" t="s">
        <v>203</v>
      </c>
      <c r="G177" s="235"/>
      <c r="H177" s="237" t="s">
        <v>1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135</v>
      </c>
      <c r="AU177" s="244" t="s">
        <v>86</v>
      </c>
      <c r="AV177" s="13" t="s">
        <v>84</v>
      </c>
      <c r="AW177" s="13" t="s">
        <v>33</v>
      </c>
      <c r="AX177" s="13" t="s">
        <v>76</v>
      </c>
      <c r="AY177" s="244" t="s">
        <v>127</v>
      </c>
    </row>
    <row r="178" s="14" customFormat="1">
      <c r="A178" s="14"/>
      <c r="B178" s="245"/>
      <c r="C178" s="246"/>
      <c r="D178" s="236" t="s">
        <v>135</v>
      </c>
      <c r="E178" s="247" t="s">
        <v>1</v>
      </c>
      <c r="F178" s="248" t="s">
        <v>204</v>
      </c>
      <c r="G178" s="246"/>
      <c r="H178" s="249">
        <v>6.7999999999999998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5" t="s">
        <v>135</v>
      </c>
      <c r="AU178" s="255" t="s">
        <v>86</v>
      </c>
      <c r="AV178" s="14" t="s">
        <v>86</v>
      </c>
      <c r="AW178" s="14" t="s">
        <v>33</v>
      </c>
      <c r="AX178" s="14" t="s">
        <v>76</v>
      </c>
      <c r="AY178" s="255" t="s">
        <v>127</v>
      </c>
    </row>
    <row r="179" s="13" customFormat="1">
      <c r="A179" s="13"/>
      <c r="B179" s="234"/>
      <c r="C179" s="235"/>
      <c r="D179" s="236" t="s">
        <v>135</v>
      </c>
      <c r="E179" s="237" t="s">
        <v>1</v>
      </c>
      <c r="F179" s="238" t="s">
        <v>205</v>
      </c>
      <c r="G179" s="235"/>
      <c r="H179" s="237" t="s">
        <v>1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135</v>
      </c>
      <c r="AU179" s="244" t="s">
        <v>86</v>
      </c>
      <c r="AV179" s="13" t="s">
        <v>84</v>
      </c>
      <c r="AW179" s="13" t="s">
        <v>33</v>
      </c>
      <c r="AX179" s="13" t="s">
        <v>76</v>
      </c>
      <c r="AY179" s="244" t="s">
        <v>127</v>
      </c>
    </row>
    <row r="180" s="14" customFormat="1">
      <c r="A180" s="14"/>
      <c r="B180" s="245"/>
      <c r="C180" s="246"/>
      <c r="D180" s="236" t="s">
        <v>135</v>
      </c>
      <c r="E180" s="247" t="s">
        <v>1</v>
      </c>
      <c r="F180" s="248" t="s">
        <v>206</v>
      </c>
      <c r="G180" s="246"/>
      <c r="H180" s="249">
        <v>10.4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5" t="s">
        <v>135</v>
      </c>
      <c r="AU180" s="255" t="s">
        <v>86</v>
      </c>
      <c r="AV180" s="14" t="s">
        <v>86</v>
      </c>
      <c r="AW180" s="14" t="s">
        <v>33</v>
      </c>
      <c r="AX180" s="14" t="s">
        <v>76</v>
      </c>
      <c r="AY180" s="255" t="s">
        <v>127</v>
      </c>
    </row>
    <row r="181" s="13" customFormat="1">
      <c r="A181" s="13"/>
      <c r="B181" s="234"/>
      <c r="C181" s="235"/>
      <c r="D181" s="236" t="s">
        <v>135</v>
      </c>
      <c r="E181" s="237" t="s">
        <v>1</v>
      </c>
      <c r="F181" s="238" t="s">
        <v>207</v>
      </c>
      <c r="G181" s="235"/>
      <c r="H181" s="237" t="s">
        <v>1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135</v>
      </c>
      <c r="AU181" s="244" t="s">
        <v>86</v>
      </c>
      <c r="AV181" s="13" t="s">
        <v>84</v>
      </c>
      <c r="AW181" s="13" t="s">
        <v>33</v>
      </c>
      <c r="AX181" s="13" t="s">
        <v>76</v>
      </c>
      <c r="AY181" s="244" t="s">
        <v>127</v>
      </c>
    </row>
    <row r="182" s="14" customFormat="1">
      <c r="A182" s="14"/>
      <c r="B182" s="245"/>
      <c r="C182" s="246"/>
      <c r="D182" s="236" t="s">
        <v>135</v>
      </c>
      <c r="E182" s="247" t="s">
        <v>1</v>
      </c>
      <c r="F182" s="248" t="s">
        <v>208</v>
      </c>
      <c r="G182" s="246"/>
      <c r="H182" s="249">
        <v>47.600000000000001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5" t="s">
        <v>135</v>
      </c>
      <c r="AU182" s="255" t="s">
        <v>86</v>
      </c>
      <c r="AV182" s="14" t="s">
        <v>86</v>
      </c>
      <c r="AW182" s="14" t="s">
        <v>33</v>
      </c>
      <c r="AX182" s="14" t="s">
        <v>76</v>
      </c>
      <c r="AY182" s="255" t="s">
        <v>127</v>
      </c>
    </row>
    <row r="183" s="15" customFormat="1">
      <c r="A183" s="15"/>
      <c r="B183" s="256"/>
      <c r="C183" s="257"/>
      <c r="D183" s="236" t="s">
        <v>135</v>
      </c>
      <c r="E183" s="258" t="s">
        <v>1</v>
      </c>
      <c r="F183" s="259" t="s">
        <v>138</v>
      </c>
      <c r="G183" s="257"/>
      <c r="H183" s="260">
        <v>64.799999999999997</v>
      </c>
      <c r="I183" s="261"/>
      <c r="J183" s="257"/>
      <c r="K183" s="257"/>
      <c r="L183" s="262"/>
      <c r="M183" s="263"/>
      <c r="N183" s="264"/>
      <c r="O183" s="264"/>
      <c r="P183" s="264"/>
      <c r="Q183" s="264"/>
      <c r="R183" s="264"/>
      <c r="S183" s="264"/>
      <c r="T183" s="26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6" t="s">
        <v>135</v>
      </c>
      <c r="AU183" s="266" t="s">
        <v>86</v>
      </c>
      <c r="AV183" s="15" t="s">
        <v>133</v>
      </c>
      <c r="AW183" s="15" t="s">
        <v>33</v>
      </c>
      <c r="AX183" s="15" t="s">
        <v>84</v>
      </c>
      <c r="AY183" s="266" t="s">
        <v>127</v>
      </c>
    </row>
    <row r="184" s="2" customFormat="1" ht="24.15" customHeight="1">
      <c r="A184" s="39"/>
      <c r="B184" s="40"/>
      <c r="C184" s="220" t="s">
        <v>209</v>
      </c>
      <c r="D184" s="220" t="s">
        <v>129</v>
      </c>
      <c r="E184" s="221" t="s">
        <v>210</v>
      </c>
      <c r="F184" s="222" t="s">
        <v>211</v>
      </c>
      <c r="G184" s="223" t="s">
        <v>179</v>
      </c>
      <c r="H184" s="224">
        <v>64.799999999999997</v>
      </c>
      <c r="I184" s="225"/>
      <c r="J184" s="226">
        <f>ROUND(I184*H184,2)</f>
        <v>0</v>
      </c>
      <c r="K184" s="227"/>
      <c r="L184" s="45"/>
      <c r="M184" s="228" t="s">
        <v>1</v>
      </c>
      <c r="N184" s="229" t="s">
        <v>41</v>
      </c>
      <c r="O184" s="92"/>
      <c r="P184" s="230">
        <f>O184*H184</f>
        <v>0</v>
      </c>
      <c r="Q184" s="230">
        <v>4.5000000000000003E-05</v>
      </c>
      <c r="R184" s="230">
        <f>Q184*H184</f>
        <v>0.0029160000000000002</v>
      </c>
      <c r="S184" s="230">
        <v>0</v>
      </c>
      <c r="T184" s="23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2" t="s">
        <v>133</v>
      </c>
      <c r="AT184" s="232" t="s">
        <v>129</v>
      </c>
      <c r="AU184" s="232" t="s">
        <v>86</v>
      </c>
      <c r="AY184" s="18" t="s">
        <v>127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8" t="s">
        <v>84</v>
      </c>
      <c r="BK184" s="233">
        <f>ROUND(I184*H184,2)</f>
        <v>0</v>
      </c>
      <c r="BL184" s="18" t="s">
        <v>133</v>
      </c>
      <c r="BM184" s="232" t="s">
        <v>212</v>
      </c>
    </row>
    <row r="185" s="13" customFormat="1">
      <c r="A185" s="13"/>
      <c r="B185" s="234"/>
      <c r="C185" s="235"/>
      <c r="D185" s="236" t="s">
        <v>135</v>
      </c>
      <c r="E185" s="237" t="s">
        <v>1</v>
      </c>
      <c r="F185" s="238" t="s">
        <v>203</v>
      </c>
      <c r="G185" s="235"/>
      <c r="H185" s="237" t="s">
        <v>1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135</v>
      </c>
      <c r="AU185" s="244" t="s">
        <v>86</v>
      </c>
      <c r="AV185" s="13" t="s">
        <v>84</v>
      </c>
      <c r="AW185" s="13" t="s">
        <v>33</v>
      </c>
      <c r="AX185" s="13" t="s">
        <v>76</v>
      </c>
      <c r="AY185" s="244" t="s">
        <v>127</v>
      </c>
    </row>
    <row r="186" s="14" customFormat="1">
      <c r="A186" s="14"/>
      <c r="B186" s="245"/>
      <c r="C186" s="246"/>
      <c r="D186" s="236" t="s">
        <v>135</v>
      </c>
      <c r="E186" s="247" t="s">
        <v>1</v>
      </c>
      <c r="F186" s="248" t="s">
        <v>204</v>
      </c>
      <c r="G186" s="246"/>
      <c r="H186" s="249">
        <v>6.7999999999999998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5" t="s">
        <v>135</v>
      </c>
      <c r="AU186" s="255" t="s">
        <v>86</v>
      </c>
      <c r="AV186" s="14" t="s">
        <v>86</v>
      </c>
      <c r="AW186" s="14" t="s">
        <v>33</v>
      </c>
      <c r="AX186" s="14" t="s">
        <v>76</v>
      </c>
      <c r="AY186" s="255" t="s">
        <v>127</v>
      </c>
    </row>
    <row r="187" s="13" customFormat="1">
      <c r="A187" s="13"/>
      <c r="B187" s="234"/>
      <c r="C187" s="235"/>
      <c r="D187" s="236" t="s">
        <v>135</v>
      </c>
      <c r="E187" s="237" t="s">
        <v>1</v>
      </c>
      <c r="F187" s="238" t="s">
        <v>205</v>
      </c>
      <c r="G187" s="235"/>
      <c r="H187" s="237" t="s">
        <v>1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135</v>
      </c>
      <c r="AU187" s="244" t="s">
        <v>86</v>
      </c>
      <c r="AV187" s="13" t="s">
        <v>84</v>
      </c>
      <c r="AW187" s="13" t="s">
        <v>33</v>
      </c>
      <c r="AX187" s="13" t="s">
        <v>76</v>
      </c>
      <c r="AY187" s="244" t="s">
        <v>127</v>
      </c>
    </row>
    <row r="188" s="14" customFormat="1">
      <c r="A188" s="14"/>
      <c r="B188" s="245"/>
      <c r="C188" s="246"/>
      <c r="D188" s="236" t="s">
        <v>135</v>
      </c>
      <c r="E188" s="247" t="s">
        <v>1</v>
      </c>
      <c r="F188" s="248" t="s">
        <v>206</v>
      </c>
      <c r="G188" s="246"/>
      <c r="H188" s="249">
        <v>10.4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135</v>
      </c>
      <c r="AU188" s="255" t="s">
        <v>86</v>
      </c>
      <c r="AV188" s="14" t="s">
        <v>86</v>
      </c>
      <c r="AW188" s="14" t="s">
        <v>33</v>
      </c>
      <c r="AX188" s="14" t="s">
        <v>76</v>
      </c>
      <c r="AY188" s="255" t="s">
        <v>127</v>
      </c>
    </row>
    <row r="189" s="13" customFormat="1">
      <c r="A189" s="13"/>
      <c r="B189" s="234"/>
      <c r="C189" s="235"/>
      <c r="D189" s="236" t="s">
        <v>135</v>
      </c>
      <c r="E189" s="237" t="s">
        <v>1</v>
      </c>
      <c r="F189" s="238" t="s">
        <v>207</v>
      </c>
      <c r="G189" s="235"/>
      <c r="H189" s="237" t="s">
        <v>1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135</v>
      </c>
      <c r="AU189" s="244" t="s">
        <v>86</v>
      </c>
      <c r="AV189" s="13" t="s">
        <v>84</v>
      </c>
      <c r="AW189" s="13" t="s">
        <v>33</v>
      </c>
      <c r="AX189" s="13" t="s">
        <v>76</v>
      </c>
      <c r="AY189" s="244" t="s">
        <v>127</v>
      </c>
    </row>
    <row r="190" s="14" customFormat="1">
      <c r="A190" s="14"/>
      <c r="B190" s="245"/>
      <c r="C190" s="246"/>
      <c r="D190" s="236" t="s">
        <v>135</v>
      </c>
      <c r="E190" s="247" t="s">
        <v>1</v>
      </c>
      <c r="F190" s="248" t="s">
        <v>208</v>
      </c>
      <c r="G190" s="246"/>
      <c r="H190" s="249">
        <v>47.600000000000001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5" t="s">
        <v>135</v>
      </c>
      <c r="AU190" s="255" t="s">
        <v>86</v>
      </c>
      <c r="AV190" s="14" t="s">
        <v>86</v>
      </c>
      <c r="AW190" s="14" t="s">
        <v>33</v>
      </c>
      <c r="AX190" s="14" t="s">
        <v>76</v>
      </c>
      <c r="AY190" s="255" t="s">
        <v>127</v>
      </c>
    </row>
    <row r="191" s="15" customFormat="1">
      <c r="A191" s="15"/>
      <c r="B191" s="256"/>
      <c r="C191" s="257"/>
      <c r="D191" s="236" t="s">
        <v>135</v>
      </c>
      <c r="E191" s="258" t="s">
        <v>1</v>
      </c>
      <c r="F191" s="259" t="s">
        <v>138</v>
      </c>
      <c r="G191" s="257"/>
      <c r="H191" s="260">
        <v>64.799999999999997</v>
      </c>
      <c r="I191" s="261"/>
      <c r="J191" s="257"/>
      <c r="K191" s="257"/>
      <c r="L191" s="262"/>
      <c r="M191" s="263"/>
      <c r="N191" s="264"/>
      <c r="O191" s="264"/>
      <c r="P191" s="264"/>
      <c r="Q191" s="264"/>
      <c r="R191" s="264"/>
      <c r="S191" s="264"/>
      <c r="T191" s="26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6" t="s">
        <v>135</v>
      </c>
      <c r="AU191" s="266" t="s">
        <v>86</v>
      </c>
      <c r="AV191" s="15" t="s">
        <v>133</v>
      </c>
      <c r="AW191" s="15" t="s">
        <v>33</v>
      </c>
      <c r="AX191" s="15" t="s">
        <v>84</v>
      </c>
      <c r="AY191" s="266" t="s">
        <v>127</v>
      </c>
    </row>
    <row r="192" s="2" customFormat="1" ht="21.75" customHeight="1">
      <c r="A192" s="39"/>
      <c r="B192" s="40"/>
      <c r="C192" s="220" t="s">
        <v>8</v>
      </c>
      <c r="D192" s="220" t="s">
        <v>129</v>
      </c>
      <c r="E192" s="221" t="s">
        <v>213</v>
      </c>
      <c r="F192" s="222" t="s">
        <v>214</v>
      </c>
      <c r="G192" s="223" t="s">
        <v>154</v>
      </c>
      <c r="H192" s="224">
        <v>2.8399999999999999</v>
      </c>
      <c r="I192" s="225"/>
      <c r="J192" s="226">
        <f>ROUND(I192*H192,2)</f>
        <v>0</v>
      </c>
      <c r="K192" s="227"/>
      <c r="L192" s="45"/>
      <c r="M192" s="228" t="s">
        <v>1</v>
      </c>
      <c r="N192" s="229" t="s">
        <v>41</v>
      </c>
      <c r="O192" s="92"/>
      <c r="P192" s="230">
        <f>O192*H192</f>
        <v>0</v>
      </c>
      <c r="Q192" s="230">
        <v>1.0492655</v>
      </c>
      <c r="R192" s="230">
        <f>Q192*H192</f>
        <v>2.9799140199999998</v>
      </c>
      <c r="S192" s="230">
        <v>0</v>
      </c>
      <c r="T192" s="231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2" t="s">
        <v>133</v>
      </c>
      <c r="AT192" s="232" t="s">
        <v>129</v>
      </c>
      <c r="AU192" s="232" t="s">
        <v>86</v>
      </c>
      <c r="AY192" s="18" t="s">
        <v>127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18" t="s">
        <v>84</v>
      </c>
      <c r="BK192" s="233">
        <f>ROUND(I192*H192,2)</f>
        <v>0</v>
      </c>
      <c r="BL192" s="18" t="s">
        <v>133</v>
      </c>
      <c r="BM192" s="232" t="s">
        <v>215</v>
      </c>
    </row>
    <row r="193" s="13" customFormat="1">
      <c r="A193" s="13"/>
      <c r="B193" s="234"/>
      <c r="C193" s="235"/>
      <c r="D193" s="236" t="s">
        <v>135</v>
      </c>
      <c r="E193" s="237" t="s">
        <v>1</v>
      </c>
      <c r="F193" s="238" t="s">
        <v>216</v>
      </c>
      <c r="G193" s="235"/>
      <c r="H193" s="237" t="s">
        <v>1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135</v>
      </c>
      <c r="AU193" s="244" t="s">
        <v>86</v>
      </c>
      <c r="AV193" s="13" t="s">
        <v>84</v>
      </c>
      <c r="AW193" s="13" t="s">
        <v>33</v>
      </c>
      <c r="AX193" s="13" t="s">
        <v>76</v>
      </c>
      <c r="AY193" s="244" t="s">
        <v>127</v>
      </c>
    </row>
    <row r="194" s="14" customFormat="1">
      <c r="A194" s="14"/>
      <c r="B194" s="245"/>
      <c r="C194" s="246"/>
      <c r="D194" s="236" t="s">
        <v>135</v>
      </c>
      <c r="E194" s="247" t="s">
        <v>1</v>
      </c>
      <c r="F194" s="248" t="s">
        <v>217</v>
      </c>
      <c r="G194" s="246"/>
      <c r="H194" s="249">
        <v>2.8399999999999999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5" t="s">
        <v>135</v>
      </c>
      <c r="AU194" s="255" t="s">
        <v>86</v>
      </c>
      <c r="AV194" s="14" t="s">
        <v>86</v>
      </c>
      <c r="AW194" s="14" t="s">
        <v>33</v>
      </c>
      <c r="AX194" s="14" t="s">
        <v>76</v>
      </c>
      <c r="AY194" s="255" t="s">
        <v>127</v>
      </c>
    </row>
    <row r="195" s="15" customFormat="1">
      <c r="A195" s="15"/>
      <c r="B195" s="256"/>
      <c r="C195" s="257"/>
      <c r="D195" s="236" t="s">
        <v>135</v>
      </c>
      <c r="E195" s="258" t="s">
        <v>1</v>
      </c>
      <c r="F195" s="259" t="s">
        <v>138</v>
      </c>
      <c r="G195" s="257"/>
      <c r="H195" s="260">
        <v>2.8399999999999999</v>
      </c>
      <c r="I195" s="261"/>
      <c r="J195" s="257"/>
      <c r="K195" s="257"/>
      <c r="L195" s="262"/>
      <c r="M195" s="263"/>
      <c r="N195" s="264"/>
      <c r="O195" s="264"/>
      <c r="P195" s="264"/>
      <c r="Q195" s="264"/>
      <c r="R195" s="264"/>
      <c r="S195" s="264"/>
      <c r="T195" s="26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6" t="s">
        <v>135</v>
      </c>
      <c r="AU195" s="266" t="s">
        <v>86</v>
      </c>
      <c r="AV195" s="15" t="s">
        <v>133</v>
      </c>
      <c r="AW195" s="15" t="s">
        <v>33</v>
      </c>
      <c r="AX195" s="15" t="s">
        <v>84</v>
      </c>
      <c r="AY195" s="266" t="s">
        <v>127</v>
      </c>
    </row>
    <row r="196" s="2" customFormat="1" ht="24.15" customHeight="1">
      <c r="A196" s="39"/>
      <c r="B196" s="40"/>
      <c r="C196" s="220" t="s">
        <v>218</v>
      </c>
      <c r="D196" s="220" t="s">
        <v>129</v>
      </c>
      <c r="E196" s="221" t="s">
        <v>219</v>
      </c>
      <c r="F196" s="222" t="s">
        <v>220</v>
      </c>
      <c r="G196" s="223" t="s">
        <v>221</v>
      </c>
      <c r="H196" s="224">
        <v>21</v>
      </c>
      <c r="I196" s="225"/>
      <c r="J196" s="226">
        <f>ROUND(I196*H196,2)</f>
        <v>0</v>
      </c>
      <c r="K196" s="227"/>
      <c r="L196" s="45"/>
      <c r="M196" s="228" t="s">
        <v>1</v>
      </c>
      <c r="N196" s="229" t="s">
        <v>41</v>
      </c>
      <c r="O196" s="92"/>
      <c r="P196" s="230">
        <f>O196*H196</f>
        <v>0</v>
      </c>
      <c r="Q196" s="230">
        <v>0.012</v>
      </c>
      <c r="R196" s="230">
        <f>Q196*H196</f>
        <v>0.252</v>
      </c>
      <c r="S196" s="230">
        <v>0</v>
      </c>
      <c r="T196" s="231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2" t="s">
        <v>133</v>
      </c>
      <c r="AT196" s="232" t="s">
        <v>129</v>
      </c>
      <c r="AU196" s="232" t="s">
        <v>86</v>
      </c>
      <c r="AY196" s="18" t="s">
        <v>127</v>
      </c>
      <c r="BE196" s="233">
        <f>IF(N196="základní",J196,0)</f>
        <v>0</v>
      </c>
      <c r="BF196" s="233">
        <f>IF(N196="snížená",J196,0)</f>
        <v>0</v>
      </c>
      <c r="BG196" s="233">
        <f>IF(N196="zákl. přenesená",J196,0)</f>
        <v>0</v>
      </c>
      <c r="BH196" s="233">
        <f>IF(N196="sníž. přenesená",J196,0)</f>
        <v>0</v>
      </c>
      <c r="BI196" s="233">
        <f>IF(N196="nulová",J196,0)</f>
        <v>0</v>
      </c>
      <c r="BJ196" s="18" t="s">
        <v>84</v>
      </c>
      <c r="BK196" s="233">
        <f>ROUND(I196*H196,2)</f>
        <v>0</v>
      </c>
      <c r="BL196" s="18" t="s">
        <v>133</v>
      </c>
      <c r="BM196" s="232" t="s">
        <v>222</v>
      </c>
    </row>
    <row r="197" s="13" customFormat="1">
      <c r="A197" s="13"/>
      <c r="B197" s="234"/>
      <c r="C197" s="235"/>
      <c r="D197" s="236" t="s">
        <v>135</v>
      </c>
      <c r="E197" s="237" t="s">
        <v>1</v>
      </c>
      <c r="F197" s="238" t="s">
        <v>223</v>
      </c>
      <c r="G197" s="235"/>
      <c r="H197" s="237" t="s">
        <v>1</v>
      </c>
      <c r="I197" s="239"/>
      <c r="J197" s="235"/>
      <c r="K197" s="235"/>
      <c r="L197" s="240"/>
      <c r="M197" s="241"/>
      <c r="N197" s="242"/>
      <c r="O197" s="242"/>
      <c r="P197" s="242"/>
      <c r="Q197" s="242"/>
      <c r="R197" s="242"/>
      <c r="S197" s="242"/>
      <c r="T197" s="24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4" t="s">
        <v>135</v>
      </c>
      <c r="AU197" s="244" t="s">
        <v>86</v>
      </c>
      <c r="AV197" s="13" t="s">
        <v>84</v>
      </c>
      <c r="AW197" s="13" t="s">
        <v>33</v>
      </c>
      <c r="AX197" s="13" t="s">
        <v>76</v>
      </c>
      <c r="AY197" s="244" t="s">
        <v>127</v>
      </c>
    </row>
    <row r="198" s="13" customFormat="1">
      <c r="A198" s="13"/>
      <c r="B198" s="234"/>
      <c r="C198" s="235"/>
      <c r="D198" s="236" t="s">
        <v>135</v>
      </c>
      <c r="E198" s="237" t="s">
        <v>1</v>
      </c>
      <c r="F198" s="238" t="s">
        <v>224</v>
      </c>
      <c r="G198" s="235"/>
      <c r="H198" s="237" t="s">
        <v>1</v>
      </c>
      <c r="I198" s="239"/>
      <c r="J198" s="235"/>
      <c r="K198" s="235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135</v>
      </c>
      <c r="AU198" s="244" t="s">
        <v>86</v>
      </c>
      <c r="AV198" s="13" t="s">
        <v>84</v>
      </c>
      <c r="AW198" s="13" t="s">
        <v>33</v>
      </c>
      <c r="AX198" s="13" t="s">
        <v>76</v>
      </c>
      <c r="AY198" s="244" t="s">
        <v>127</v>
      </c>
    </row>
    <row r="199" s="14" customFormat="1">
      <c r="A199" s="14"/>
      <c r="B199" s="245"/>
      <c r="C199" s="246"/>
      <c r="D199" s="236" t="s">
        <v>135</v>
      </c>
      <c r="E199" s="247" t="s">
        <v>1</v>
      </c>
      <c r="F199" s="248" t="s">
        <v>225</v>
      </c>
      <c r="G199" s="246"/>
      <c r="H199" s="249">
        <v>19</v>
      </c>
      <c r="I199" s="250"/>
      <c r="J199" s="246"/>
      <c r="K199" s="246"/>
      <c r="L199" s="251"/>
      <c r="M199" s="252"/>
      <c r="N199" s="253"/>
      <c r="O199" s="253"/>
      <c r="P199" s="253"/>
      <c r="Q199" s="253"/>
      <c r="R199" s="253"/>
      <c r="S199" s="253"/>
      <c r="T199" s="25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5" t="s">
        <v>135</v>
      </c>
      <c r="AU199" s="255" t="s">
        <v>86</v>
      </c>
      <c r="AV199" s="14" t="s">
        <v>86</v>
      </c>
      <c r="AW199" s="14" t="s">
        <v>33</v>
      </c>
      <c r="AX199" s="14" t="s">
        <v>76</v>
      </c>
      <c r="AY199" s="255" t="s">
        <v>127</v>
      </c>
    </row>
    <row r="200" s="13" customFormat="1">
      <c r="A200" s="13"/>
      <c r="B200" s="234"/>
      <c r="C200" s="235"/>
      <c r="D200" s="236" t="s">
        <v>135</v>
      </c>
      <c r="E200" s="237" t="s">
        <v>1</v>
      </c>
      <c r="F200" s="238" t="s">
        <v>226</v>
      </c>
      <c r="G200" s="235"/>
      <c r="H200" s="237" t="s">
        <v>1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135</v>
      </c>
      <c r="AU200" s="244" t="s">
        <v>86</v>
      </c>
      <c r="AV200" s="13" t="s">
        <v>84</v>
      </c>
      <c r="AW200" s="13" t="s">
        <v>33</v>
      </c>
      <c r="AX200" s="13" t="s">
        <v>76</v>
      </c>
      <c r="AY200" s="244" t="s">
        <v>127</v>
      </c>
    </row>
    <row r="201" s="14" customFormat="1">
      <c r="A201" s="14"/>
      <c r="B201" s="245"/>
      <c r="C201" s="246"/>
      <c r="D201" s="236" t="s">
        <v>135</v>
      </c>
      <c r="E201" s="247" t="s">
        <v>1</v>
      </c>
      <c r="F201" s="248" t="s">
        <v>86</v>
      </c>
      <c r="G201" s="246"/>
      <c r="H201" s="249">
        <v>2</v>
      </c>
      <c r="I201" s="250"/>
      <c r="J201" s="246"/>
      <c r="K201" s="246"/>
      <c r="L201" s="251"/>
      <c r="M201" s="252"/>
      <c r="N201" s="253"/>
      <c r="O201" s="253"/>
      <c r="P201" s="253"/>
      <c r="Q201" s="253"/>
      <c r="R201" s="253"/>
      <c r="S201" s="253"/>
      <c r="T201" s="25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5" t="s">
        <v>135</v>
      </c>
      <c r="AU201" s="255" t="s">
        <v>86</v>
      </c>
      <c r="AV201" s="14" t="s">
        <v>86</v>
      </c>
      <c r="AW201" s="14" t="s">
        <v>33</v>
      </c>
      <c r="AX201" s="14" t="s">
        <v>76</v>
      </c>
      <c r="AY201" s="255" t="s">
        <v>127</v>
      </c>
    </row>
    <row r="202" s="15" customFormat="1">
      <c r="A202" s="15"/>
      <c r="B202" s="256"/>
      <c r="C202" s="257"/>
      <c r="D202" s="236" t="s">
        <v>135</v>
      </c>
      <c r="E202" s="258" t="s">
        <v>1</v>
      </c>
      <c r="F202" s="259" t="s">
        <v>138</v>
      </c>
      <c r="G202" s="257"/>
      <c r="H202" s="260">
        <v>21</v>
      </c>
      <c r="I202" s="261"/>
      <c r="J202" s="257"/>
      <c r="K202" s="257"/>
      <c r="L202" s="262"/>
      <c r="M202" s="263"/>
      <c r="N202" s="264"/>
      <c r="O202" s="264"/>
      <c r="P202" s="264"/>
      <c r="Q202" s="264"/>
      <c r="R202" s="264"/>
      <c r="S202" s="264"/>
      <c r="T202" s="26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6" t="s">
        <v>135</v>
      </c>
      <c r="AU202" s="266" t="s">
        <v>86</v>
      </c>
      <c r="AV202" s="15" t="s">
        <v>133</v>
      </c>
      <c r="AW202" s="15" t="s">
        <v>33</v>
      </c>
      <c r="AX202" s="15" t="s">
        <v>84</v>
      </c>
      <c r="AY202" s="266" t="s">
        <v>127</v>
      </c>
    </row>
    <row r="203" s="2" customFormat="1" ht="16.5" customHeight="1">
      <c r="A203" s="39"/>
      <c r="B203" s="40"/>
      <c r="C203" s="267" t="s">
        <v>227</v>
      </c>
      <c r="D203" s="267" t="s">
        <v>162</v>
      </c>
      <c r="E203" s="268" t="s">
        <v>228</v>
      </c>
      <c r="F203" s="269" t="s">
        <v>229</v>
      </c>
      <c r="G203" s="270" t="s">
        <v>154</v>
      </c>
      <c r="H203" s="271">
        <v>16.672999999999998</v>
      </c>
      <c r="I203" s="272"/>
      <c r="J203" s="273">
        <f>ROUND(I203*H203,2)</f>
        <v>0</v>
      </c>
      <c r="K203" s="274"/>
      <c r="L203" s="275"/>
      <c r="M203" s="276" t="s">
        <v>1</v>
      </c>
      <c r="N203" s="277" t="s">
        <v>41</v>
      </c>
      <c r="O203" s="92"/>
      <c r="P203" s="230">
        <f>O203*H203</f>
        <v>0</v>
      </c>
      <c r="Q203" s="230">
        <v>0</v>
      </c>
      <c r="R203" s="230">
        <f>Q203*H203</f>
        <v>0</v>
      </c>
      <c r="S203" s="230">
        <v>0</v>
      </c>
      <c r="T203" s="231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2" t="s">
        <v>165</v>
      </c>
      <c r="AT203" s="232" t="s">
        <v>162</v>
      </c>
      <c r="AU203" s="232" t="s">
        <v>86</v>
      </c>
      <c r="AY203" s="18" t="s">
        <v>127</v>
      </c>
      <c r="BE203" s="233">
        <f>IF(N203="základní",J203,0)</f>
        <v>0</v>
      </c>
      <c r="BF203" s="233">
        <f>IF(N203="snížená",J203,0)</f>
        <v>0</v>
      </c>
      <c r="BG203" s="233">
        <f>IF(N203="zákl. přenesená",J203,0)</f>
        <v>0</v>
      </c>
      <c r="BH203" s="233">
        <f>IF(N203="sníž. přenesená",J203,0)</f>
        <v>0</v>
      </c>
      <c r="BI203" s="233">
        <f>IF(N203="nulová",J203,0)</f>
        <v>0</v>
      </c>
      <c r="BJ203" s="18" t="s">
        <v>84</v>
      </c>
      <c r="BK203" s="233">
        <f>ROUND(I203*H203,2)</f>
        <v>0</v>
      </c>
      <c r="BL203" s="18" t="s">
        <v>133</v>
      </c>
      <c r="BM203" s="232" t="s">
        <v>230</v>
      </c>
    </row>
    <row r="204" s="2" customFormat="1">
      <c r="A204" s="39"/>
      <c r="B204" s="40"/>
      <c r="C204" s="41"/>
      <c r="D204" s="236" t="s">
        <v>231</v>
      </c>
      <c r="E204" s="41"/>
      <c r="F204" s="278" t="s">
        <v>232</v>
      </c>
      <c r="G204" s="41"/>
      <c r="H204" s="41"/>
      <c r="I204" s="279"/>
      <c r="J204" s="41"/>
      <c r="K204" s="41"/>
      <c r="L204" s="45"/>
      <c r="M204" s="280"/>
      <c r="N204" s="281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231</v>
      </c>
      <c r="AU204" s="18" t="s">
        <v>86</v>
      </c>
    </row>
    <row r="205" s="14" customFormat="1">
      <c r="A205" s="14"/>
      <c r="B205" s="245"/>
      <c r="C205" s="246"/>
      <c r="D205" s="236" t="s">
        <v>135</v>
      </c>
      <c r="E205" s="247" t="s">
        <v>1</v>
      </c>
      <c r="F205" s="248" t="s">
        <v>233</v>
      </c>
      <c r="G205" s="246"/>
      <c r="H205" s="249">
        <v>16.672999999999998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5" t="s">
        <v>135</v>
      </c>
      <c r="AU205" s="255" t="s">
        <v>86</v>
      </c>
      <c r="AV205" s="14" t="s">
        <v>86</v>
      </c>
      <c r="AW205" s="14" t="s">
        <v>33</v>
      </c>
      <c r="AX205" s="14" t="s">
        <v>76</v>
      </c>
      <c r="AY205" s="255" t="s">
        <v>127</v>
      </c>
    </row>
    <row r="206" s="15" customFormat="1">
      <c r="A206" s="15"/>
      <c r="B206" s="256"/>
      <c r="C206" s="257"/>
      <c r="D206" s="236" t="s">
        <v>135</v>
      </c>
      <c r="E206" s="258" t="s">
        <v>1</v>
      </c>
      <c r="F206" s="259" t="s">
        <v>138</v>
      </c>
      <c r="G206" s="257"/>
      <c r="H206" s="260">
        <v>16.672999999999998</v>
      </c>
      <c r="I206" s="261"/>
      <c r="J206" s="257"/>
      <c r="K206" s="257"/>
      <c r="L206" s="262"/>
      <c r="M206" s="263"/>
      <c r="N206" s="264"/>
      <c r="O206" s="264"/>
      <c r="P206" s="264"/>
      <c r="Q206" s="264"/>
      <c r="R206" s="264"/>
      <c r="S206" s="264"/>
      <c r="T206" s="26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6" t="s">
        <v>135</v>
      </c>
      <c r="AU206" s="266" t="s">
        <v>86</v>
      </c>
      <c r="AV206" s="15" t="s">
        <v>133</v>
      </c>
      <c r="AW206" s="15" t="s">
        <v>33</v>
      </c>
      <c r="AX206" s="15" t="s">
        <v>84</v>
      </c>
      <c r="AY206" s="266" t="s">
        <v>127</v>
      </c>
    </row>
    <row r="207" s="2" customFormat="1" ht="16.5" customHeight="1">
      <c r="A207" s="39"/>
      <c r="B207" s="40"/>
      <c r="C207" s="267" t="s">
        <v>234</v>
      </c>
      <c r="D207" s="267" t="s">
        <v>162</v>
      </c>
      <c r="E207" s="268" t="s">
        <v>235</v>
      </c>
      <c r="F207" s="269" t="s">
        <v>236</v>
      </c>
      <c r="G207" s="270" t="s">
        <v>154</v>
      </c>
      <c r="H207" s="271">
        <v>0.47299999999999998</v>
      </c>
      <c r="I207" s="272"/>
      <c r="J207" s="273">
        <f>ROUND(I207*H207,2)</f>
        <v>0</v>
      </c>
      <c r="K207" s="274"/>
      <c r="L207" s="275"/>
      <c r="M207" s="276" t="s">
        <v>1</v>
      </c>
      <c r="N207" s="277" t="s">
        <v>41</v>
      </c>
      <c r="O207" s="92"/>
      <c r="P207" s="230">
        <f>O207*H207</f>
        <v>0</v>
      </c>
      <c r="Q207" s="230">
        <v>0</v>
      </c>
      <c r="R207" s="230">
        <f>Q207*H207</f>
        <v>0</v>
      </c>
      <c r="S207" s="230">
        <v>0</v>
      </c>
      <c r="T207" s="231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2" t="s">
        <v>165</v>
      </c>
      <c r="AT207" s="232" t="s">
        <v>162</v>
      </c>
      <c r="AU207" s="232" t="s">
        <v>86</v>
      </c>
      <c r="AY207" s="18" t="s">
        <v>127</v>
      </c>
      <c r="BE207" s="233">
        <f>IF(N207="základní",J207,0)</f>
        <v>0</v>
      </c>
      <c r="BF207" s="233">
        <f>IF(N207="snížená",J207,0)</f>
        <v>0</v>
      </c>
      <c r="BG207" s="233">
        <f>IF(N207="zákl. přenesená",J207,0)</f>
        <v>0</v>
      </c>
      <c r="BH207" s="233">
        <f>IF(N207="sníž. přenesená",J207,0)</f>
        <v>0</v>
      </c>
      <c r="BI207" s="233">
        <f>IF(N207="nulová",J207,0)</f>
        <v>0</v>
      </c>
      <c r="BJ207" s="18" t="s">
        <v>84</v>
      </c>
      <c r="BK207" s="233">
        <f>ROUND(I207*H207,2)</f>
        <v>0</v>
      </c>
      <c r="BL207" s="18" t="s">
        <v>133</v>
      </c>
      <c r="BM207" s="232" t="s">
        <v>237</v>
      </c>
    </row>
    <row r="208" s="2" customFormat="1">
      <c r="A208" s="39"/>
      <c r="B208" s="40"/>
      <c r="C208" s="41"/>
      <c r="D208" s="236" t="s">
        <v>231</v>
      </c>
      <c r="E208" s="41"/>
      <c r="F208" s="278" t="s">
        <v>238</v>
      </c>
      <c r="G208" s="41"/>
      <c r="H208" s="41"/>
      <c r="I208" s="279"/>
      <c r="J208" s="41"/>
      <c r="K208" s="41"/>
      <c r="L208" s="45"/>
      <c r="M208" s="280"/>
      <c r="N208" s="281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231</v>
      </c>
      <c r="AU208" s="18" t="s">
        <v>86</v>
      </c>
    </row>
    <row r="209" s="14" customFormat="1">
      <c r="A209" s="14"/>
      <c r="B209" s="245"/>
      <c r="C209" s="246"/>
      <c r="D209" s="236" t="s">
        <v>135</v>
      </c>
      <c r="E209" s="247" t="s">
        <v>1</v>
      </c>
      <c r="F209" s="248" t="s">
        <v>239</v>
      </c>
      <c r="G209" s="246"/>
      <c r="H209" s="249">
        <v>0.47299999999999998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5" t="s">
        <v>135</v>
      </c>
      <c r="AU209" s="255" t="s">
        <v>86</v>
      </c>
      <c r="AV209" s="14" t="s">
        <v>86</v>
      </c>
      <c r="AW209" s="14" t="s">
        <v>33</v>
      </c>
      <c r="AX209" s="14" t="s">
        <v>76</v>
      </c>
      <c r="AY209" s="255" t="s">
        <v>127</v>
      </c>
    </row>
    <row r="210" s="15" customFormat="1">
      <c r="A210" s="15"/>
      <c r="B210" s="256"/>
      <c r="C210" s="257"/>
      <c r="D210" s="236" t="s">
        <v>135</v>
      </c>
      <c r="E210" s="258" t="s">
        <v>1</v>
      </c>
      <c r="F210" s="259" t="s">
        <v>138</v>
      </c>
      <c r="G210" s="257"/>
      <c r="H210" s="260">
        <v>0.47299999999999998</v>
      </c>
      <c r="I210" s="261"/>
      <c r="J210" s="257"/>
      <c r="K210" s="257"/>
      <c r="L210" s="262"/>
      <c r="M210" s="263"/>
      <c r="N210" s="264"/>
      <c r="O210" s="264"/>
      <c r="P210" s="264"/>
      <c r="Q210" s="264"/>
      <c r="R210" s="264"/>
      <c r="S210" s="264"/>
      <c r="T210" s="26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6" t="s">
        <v>135</v>
      </c>
      <c r="AU210" s="266" t="s">
        <v>86</v>
      </c>
      <c r="AV210" s="15" t="s">
        <v>133</v>
      </c>
      <c r="AW210" s="15" t="s">
        <v>33</v>
      </c>
      <c r="AX210" s="15" t="s">
        <v>84</v>
      </c>
      <c r="AY210" s="266" t="s">
        <v>127</v>
      </c>
    </row>
    <row r="211" s="2" customFormat="1" ht="16.5" customHeight="1">
      <c r="A211" s="39"/>
      <c r="B211" s="40"/>
      <c r="C211" s="267" t="s">
        <v>225</v>
      </c>
      <c r="D211" s="267" t="s">
        <v>162</v>
      </c>
      <c r="E211" s="268" t="s">
        <v>240</v>
      </c>
      <c r="F211" s="269" t="s">
        <v>241</v>
      </c>
      <c r="G211" s="270" t="s">
        <v>242</v>
      </c>
      <c r="H211" s="271">
        <v>52.200000000000003</v>
      </c>
      <c r="I211" s="272"/>
      <c r="J211" s="273">
        <f>ROUND(I211*H211,2)</f>
        <v>0</v>
      </c>
      <c r="K211" s="274"/>
      <c r="L211" s="275"/>
      <c r="M211" s="276" t="s">
        <v>1</v>
      </c>
      <c r="N211" s="277" t="s">
        <v>41</v>
      </c>
      <c r="O211" s="92"/>
      <c r="P211" s="230">
        <f>O211*H211</f>
        <v>0</v>
      </c>
      <c r="Q211" s="230">
        <v>0.0025000000000000001</v>
      </c>
      <c r="R211" s="230">
        <f>Q211*H211</f>
        <v>0.13050000000000001</v>
      </c>
      <c r="S211" s="230">
        <v>0</v>
      </c>
      <c r="T211" s="231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2" t="s">
        <v>165</v>
      </c>
      <c r="AT211" s="232" t="s">
        <v>162</v>
      </c>
      <c r="AU211" s="232" t="s">
        <v>86</v>
      </c>
      <c r="AY211" s="18" t="s">
        <v>127</v>
      </c>
      <c r="BE211" s="233">
        <f>IF(N211="základní",J211,0)</f>
        <v>0</v>
      </c>
      <c r="BF211" s="233">
        <f>IF(N211="snížená",J211,0)</f>
        <v>0</v>
      </c>
      <c r="BG211" s="233">
        <f>IF(N211="zákl. přenesená",J211,0)</f>
        <v>0</v>
      </c>
      <c r="BH211" s="233">
        <f>IF(N211="sníž. přenesená",J211,0)</f>
        <v>0</v>
      </c>
      <c r="BI211" s="233">
        <f>IF(N211="nulová",J211,0)</f>
        <v>0</v>
      </c>
      <c r="BJ211" s="18" t="s">
        <v>84</v>
      </c>
      <c r="BK211" s="233">
        <f>ROUND(I211*H211,2)</f>
        <v>0</v>
      </c>
      <c r="BL211" s="18" t="s">
        <v>133</v>
      </c>
      <c r="BM211" s="232" t="s">
        <v>243</v>
      </c>
    </row>
    <row r="212" s="13" customFormat="1">
      <c r="A212" s="13"/>
      <c r="B212" s="234"/>
      <c r="C212" s="235"/>
      <c r="D212" s="236" t="s">
        <v>135</v>
      </c>
      <c r="E212" s="237" t="s">
        <v>1</v>
      </c>
      <c r="F212" s="238" t="s">
        <v>244</v>
      </c>
      <c r="G212" s="235"/>
      <c r="H212" s="237" t="s">
        <v>1</v>
      </c>
      <c r="I212" s="239"/>
      <c r="J212" s="235"/>
      <c r="K212" s="235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135</v>
      </c>
      <c r="AU212" s="244" t="s">
        <v>86</v>
      </c>
      <c r="AV212" s="13" t="s">
        <v>84</v>
      </c>
      <c r="AW212" s="13" t="s">
        <v>33</v>
      </c>
      <c r="AX212" s="13" t="s">
        <v>76</v>
      </c>
      <c r="AY212" s="244" t="s">
        <v>127</v>
      </c>
    </row>
    <row r="213" s="14" customFormat="1">
      <c r="A213" s="14"/>
      <c r="B213" s="245"/>
      <c r="C213" s="246"/>
      <c r="D213" s="236" t="s">
        <v>135</v>
      </c>
      <c r="E213" s="247" t="s">
        <v>1</v>
      </c>
      <c r="F213" s="248" t="s">
        <v>245</v>
      </c>
      <c r="G213" s="246"/>
      <c r="H213" s="249">
        <v>52.200000000000003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5" t="s">
        <v>135</v>
      </c>
      <c r="AU213" s="255" t="s">
        <v>86</v>
      </c>
      <c r="AV213" s="14" t="s">
        <v>86</v>
      </c>
      <c r="AW213" s="14" t="s">
        <v>33</v>
      </c>
      <c r="AX213" s="14" t="s">
        <v>76</v>
      </c>
      <c r="AY213" s="255" t="s">
        <v>127</v>
      </c>
    </row>
    <row r="214" s="15" customFormat="1">
      <c r="A214" s="15"/>
      <c r="B214" s="256"/>
      <c r="C214" s="257"/>
      <c r="D214" s="236" t="s">
        <v>135</v>
      </c>
      <c r="E214" s="258" t="s">
        <v>1</v>
      </c>
      <c r="F214" s="259" t="s">
        <v>138</v>
      </c>
      <c r="G214" s="257"/>
      <c r="H214" s="260">
        <v>52.200000000000003</v>
      </c>
      <c r="I214" s="261"/>
      <c r="J214" s="257"/>
      <c r="K214" s="257"/>
      <c r="L214" s="262"/>
      <c r="M214" s="263"/>
      <c r="N214" s="264"/>
      <c r="O214" s="264"/>
      <c r="P214" s="264"/>
      <c r="Q214" s="264"/>
      <c r="R214" s="264"/>
      <c r="S214" s="264"/>
      <c r="T214" s="26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66" t="s">
        <v>135</v>
      </c>
      <c r="AU214" s="266" t="s">
        <v>86</v>
      </c>
      <c r="AV214" s="15" t="s">
        <v>133</v>
      </c>
      <c r="AW214" s="15" t="s">
        <v>33</v>
      </c>
      <c r="AX214" s="15" t="s">
        <v>84</v>
      </c>
      <c r="AY214" s="266" t="s">
        <v>127</v>
      </c>
    </row>
    <row r="215" s="2" customFormat="1" ht="16.5" customHeight="1">
      <c r="A215" s="39"/>
      <c r="B215" s="40"/>
      <c r="C215" s="267" t="s">
        <v>246</v>
      </c>
      <c r="D215" s="267" t="s">
        <v>162</v>
      </c>
      <c r="E215" s="268" t="s">
        <v>247</v>
      </c>
      <c r="F215" s="269" t="s">
        <v>248</v>
      </c>
      <c r="G215" s="270" t="s">
        <v>249</v>
      </c>
      <c r="H215" s="271">
        <v>2.8799999999999999</v>
      </c>
      <c r="I215" s="272"/>
      <c r="J215" s="273">
        <f>ROUND(I215*H215,2)</f>
        <v>0</v>
      </c>
      <c r="K215" s="274"/>
      <c r="L215" s="275"/>
      <c r="M215" s="276" t="s">
        <v>1</v>
      </c>
      <c r="N215" s="277" t="s">
        <v>41</v>
      </c>
      <c r="O215" s="92"/>
      <c r="P215" s="230">
        <f>O215*H215</f>
        <v>0</v>
      </c>
      <c r="Q215" s="230">
        <v>0.0064400000000000004</v>
      </c>
      <c r="R215" s="230">
        <f>Q215*H215</f>
        <v>0.0185472</v>
      </c>
      <c r="S215" s="230">
        <v>0</v>
      </c>
      <c r="T215" s="231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2" t="s">
        <v>165</v>
      </c>
      <c r="AT215" s="232" t="s">
        <v>162</v>
      </c>
      <c r="AU215" s="232" t="s">
        <v>86</v>
      </c>
      <c r="AY215" s="18" t="s">
        <v>127</v>
      </c>
      <c r="BE215" s="233">
        <f>IF(N215="základní",J215,0)</f>
        <v>0</v>
      </c>
      <c r="BF215" s="233">
        <f>IF(N215="snížená",J215,0)</f>
        <v>0</v>
      </c>
      <c r="BG215" s="233">
        <f>IF(N215="zákl. přenesená",J215,0)</f>
        <v>0</v>
      </c>
      <c r="BH215" s="233">
        <f>IF(N215="sníž. přenesená",J215,0)</f>
        <v>0</v>
      </c>
      <c r="BI215" s="233">
        <f>IF(N215="nulová",J215,0)</f>
        <v>0</v>
      </c>
      <c r="BJ215" s="18" t="s">
        <v>84</v>
      </c>
      <c r="BK215" s="233">
        <f>ROUND(I215*H215,2)</f>
        <v>0</v>
      </c>
      <c r="BL215" s="18" t="s">
        <v>133</v>
      </c>
      <c r="BM215" s="232" t="s">
        <v>250</v>
      </c>
    </row>
    <row r="216" s="14" customFormat="1">
      <c r="A216" s="14"/>
      <c r="B216" s="245"/>
      <c r="C216" s="246"/>
      <c r="D216" s="236" t="s">
        <v>135</v>
      </c>
      <c r="E216" s="247" t="s">
        <v>1</v>
      </c>
      <c r="F216" s="248" t="s">
        <v>251</v>
      </c>
      <c r="G216" s="246"/>
      <c r="H216" s="249">
        <v>2.8799999999999999</v>
      </c>
      <c r="I216" s="250"/>
      <c r="J216" s="246"/>
      <c r="K216" s="246"/>
      <c r="L216" s="251"/>
      <c r="M216" s="252"/>
      <c r="N216" s="253"/>
      <c r="O216" s="253"/>
      <c r="P216" s="253"/>
      <c r="Q216" s="253"/>
      <c r="R216" s="253"/>
      <c r="S216" s="253"/>
      <c r="T216" s="25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5" t="s">
        <v>135</v>
      </c>
      <c r="AU216" s="255" t="s">
        <v>86</v>
      </c>
      <c r="AV216" s="14" t="s">
        <v>86</v>
      </c>
      <c r="AW216" s="14" t="s">
        <v>33</v>
      </c>
      <c r="AX216" s="14" t="s">
        <v>76</v>
      </c>
      <c r="AY216" s="255" t="s">
        <v>127</v>
      </c>
    </row>
    <row r="217" s="15" customFormat="1">
      <c r="A217" s="15"/>
      <c r="B217" s="256"/>
      <c r="C217" s="257"/>
      <c r="D217" s="236" t="s">
        <v>135</v>
      </c>
      <c r="E217" s="258" t="s">
        <v>1</v>
      </c>
      <c r="F217" s="259" t="s">
        <v>138</v>
      </c>
      <c r="G217" s="257"/>
      <c r="H217" s="260">
        <v>2.8799999999999999</v>
      </c>
      <c r="I217" s="261"/>
      <c r="J217" s="257"/>
      <c r="K217" s="257"/>
      <c r="L217" s="262"/>
      <c r="M217" s="263"/>
      <c r="N217" s="264"/>
      <c r="O217" s="264"/>
      <c r="P217" s="264"/>
      <c r="Q217" s="264"/>
      <c r="R217" s="264"/>
      <c r="S217" s="264"/>
      <c r="T217" s="26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6" t="s">
        <v>135</v>
      </c>
      <c r="AU217" s="266" t="s">
        <v>86</v>
      </c>
      <c r="AV217" s="15" t="s">
        <v>133</v>
      </c>
      <c r="AW217" s="15" t="s">
        <v>33</v>
      </c>
      <c r="AX217" s="15" t="s">
        <v>84</v>
      </c>
      <c r="AY217" s="266" t="s">
        <v>127</v>
      </c>
    </row>
    <row r="218" s="2" customFormat="1" ht="16.5" customHeight="1">
      <c r="A218" s="39"/>
      <c r="B218" s="40"/>
      <c r="C218" s="267" t="s">
        <v>7</v>
      </c>
      <c r="D218" s="267" t="s">
        <v>162</v>
      </c>
      <c r="E218" s="268" t="s">
        <v>252</v>
      </c>
      <c r="F218" s="269" t="s">
        <v>253</v>
      </c>
      <c r="G218" s="270" t="s">
        <v>249</v>
      </c>
      <c r="H218" s="271">
        <v>2.8799999999999999</v>
      </c>
      <c r="I218" s="272"/>
      <c r="J218" s="273">
        <f>ROUND(I218*H218,2)</f>
        <v>0</v>
      </c>
      <c r="K218" s="274"/>
      <c r="L218" s="275"/>
      <c r="M218" s="276" t="s">
        <v>1</v>
      </c>
      <c r="N218" s="277" t="s">
        <v>41</v>
      </c>
      <c r="O218" s="92"/>
      <c r="P218" s="230">
        <f>O218*H218</f>
        <v>0</v>
      </c>
      <c r="Q218" s="230">
        <v>0.00172</v>
      </c>
      <c r="R218" s="230">
        <f>Q218*H218</f>
        <v>0.0049535999999999998</v>
      </c>
      <c r="S218" s="230">
        <v>0</v>
      </c>
      <c r="T218" s="231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2" t="s">
        <v>165</v>
      </c>
      <c r="AT218" s="232" t="s">
        <v>162</v>
      </c>
      <c r="AU218" s="232" t="s">
        <v>86</v>
      </c>
      <c r="AY218" s="18" t="s">
        <v>127</v>
      </c>
      <c r="BE218" s="233">
        <f>IF(N218="základní",J218,0)</f>
        <v>0</v>
      </c>
      <c r="BF218" s="233">
        <f>IF(N218="snížená",J218,0)</f>
        <v>0</v>
      </c>
      <c r="BG218" s="233">
        <f>IF(N218="zákl. přenesená",J218,0)</f>
        <v>0</v>
      </c>
      <c r="BH218" s="233">
        <f>IF(N218="sníž. přenesená",J218,0)</f>
        <v>0</v>
      </c>
      <c r="BI218" s="233">
        <f>IF(N218="nulová",J218,0)</f>
        <v>0</v>
      </c>
      <c r="BJ218" s="18" t="s">
        <v>84</v>
      </c>
      <c r="BK218" s="233">
        <f>ROUND(I218*H218,2)</f>
        <v>0</v>
      </c>
      <c r="BL218" s="18" t="s">
        <v>133</v>
      </c>
      <c r="BM218" s="232" t="s">
        <v>254</v>
      </c>
    </row>
    <row r="219" s="14" customFormat="1">
      <c r="A219" s="14"/>
      <c r="B219" s="245"/>
      <c r="C219" s="246"/>
      <c r="D219" s="236" t="s">
        <v>135</v>
      </c>
      <c r="E219" s="247" t="s">
        <v>1</v>
      </c>
      <c r="F219" s="248" t="s">
        <v>251</v>
      </c>
      <c r="G219" s="246"/>
      <c r="H219" s="249">
        <v>2.8799999999999999</v>
      </c>
      <c r="I219" s="250"/>
      <c r="J219" s="246"/>
      <c r="K219" s="246"/>
      <c r="L219" s="251"/>
      <c r="M219" s="252"/>
      <c r="N219" s="253"/>
      <c r="O219" s="253"/>
      <c r="P219" s="253"/>
      <c r="Q219" s="253"/>
      <c r="R219" s="253"/>
      <c r="S219" s="253"/>
      <c r="T219" s="25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5" t="s">
        <v>135</v>
      </c>
      <c r="AU219" s="255" t="s">
        <v>86</v>
      </c>
      <c r="AV219" s="14" t="s">
        <v>86</v>
      </c>
      <c r="AW219" s="14" t="s">
        <v>33</v>
      </c>
      <c r="AX219" s="14" t="s">
        <v>76</v>
      </c>
      <c r="AY219" s="255" t="s">
        <v>127</v>
      </c>
    </row>
    <row r="220" s="15" customFormat="1">
      <c r="A220" s="15"/>
      <c r="B220" s="256"/>
      <c r="C220" s="257"/>
      <c r="D220" s="236" t="s">
        <v>135</v>
      </c>
      <c r="E220" s="258" t="s">
        <v>1</v>
      </c>
      <c r="F220" s="259" t="s">
        <v>138</v>
      </c>
      <c r="G220" s="257"/>
      <c r="H220" s="260">
        <v>2.8799999999999999</v>
      </c>
      <c r="I220" s="261"/>
      <c r="J220" s="257"/>
      <c r="K220" s="257"/>
      <c r="L220" s="262"/>
      <c r="M220" s="263"/>
      <c r="N220" s="264"/>
      <c r="O220" s="264"/>
      <c r="P220" s="264"/>
      <c r="Q220" s="264"/>
      <c r="R220" s="264"/>
      <c r="S220" s="264"/>
      <c r="T220" s="26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66" t="s">
        <v>135</v>
      </c>
      <c r="AU220" s="266" t="s">
        <v>86</v>
      </c>
      <c r="AV220" s="15" t="s">
        <v>133</v>
      </c>
      <c r="AW220" s="15" t="s">
        <v>33</v>
      </c>
      <c r="AX220" s="15" t="s">
        <v>84</v>
      </c>
      <c r="AY220" s="266" t="s">
        <v>127</v>
      </c>
    </row>
    <row r="221" s="2" customFormat="1" ht="21.75" customHeight="1">
      <c r="A221" s="39"/>
      <c r="B221" s="40"/>
      <c r="C221" s="220" t="s">
        <v>255</v>
      </c>
      <c r="D221" s="220" t="s">
        <v>129</v>
      </c>
      <c r="E221" s="221" t="s">
        <v>256</v>
      </c>
      <c r="F221" s="222" t="s">
        <v>257</v>
      </c>
      <c r="G221" s="223" t="s">
        <v>179</v>
      </c>
      <c r="H221" s="224">
        <v>49.418999999999997</v>
      </c>
      <c r="I221" s="225"/>
      <c r="J221" s="226">
        <f>ROUND(I221*H221,2)</f>
        <v>0</v>
      </c>
      <c r="K221" s="227"/>
      <c r="L221" s="45"/>
      <c r="M221" s="228" t="s">
        <v>1</v>
      </c>
      <c r="N221" s="229" t="s">
        <v>41</v>
      </c>
      <c r="O221" s="92"/>
      <c r="P221" s="230">
        <f>O221*H221</f>
        <v>0</v>
      </c>
      <c r="Q221" s="230">
        <v>0.0036805200000000001</v>
      </c>
      <c r="R221" s="230">
        <f>Q221*H221</f>
        <v>0.18188761787999999</v>
      </c>
      <c r="S221" s="230">
        <v>0</v>
      </c>
      <c r="T221" s="231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2" t="s">
        <v>133</v>
      </c>
      <c r="AT221" s="232" t="s">
        <v>129</v>
      </c>
      <c r="AU221" s="232" t="s">
        <v>86</v>
      </c>
      <c r="AY221" s="18" t="s">
        <v>127</v>
      </c>
      <c r="BE221" s="233">
        <f>IF(N221="základní",J221,0)</f>
        <v>0</v>
      </c>
      <c r="BF221" s="233">
        <f>IF(N221="snížená",J221,0)</f>
        <v>0</v>
      </c>
      <c r="BG221" s="233">
        <f>IF(N221="zákl. přenesená",J221,0)</f>
        <v>0</v>
      </c>
      <c r="BH221" s="233">
        <f>IF(N221="sníž. přenesená",J221,0)</f>
        <v>0</v>
      </c>
      <c r="BI221" s="233">
        <f>IF(N221="nulová",J221,0)</f>
        <v>0</v>
      </c>
      <c r="BJ221" s="18" t="s">
        <v>84</v>
      </c>
      <c r="BK221" s="233">
        <f>ROUND(I221*H221,2)</f>
        <v>0</v>
      </c>
      <c r="BL221" s="18" t="s">
        <v>133</v>
      </c>
      <c r="BM221" s="232" t="s">
        <v>258</v>
      </c>
    </row>
    <row r="222" s="14" customFormat="1">
      <c r="A222" s="14"/>
      <c r="B222" s="245"/>
      <c r="C222" s="246"/>
      <c r="D222" s="236" t="s">
        <v>135</v>
      </c>
      <c r="E222" s="247" t="s">
        <v>1</v>
      </c>
      <c r="F222" s="248" t="s">
        <v>259</v>
      </c>
      <c r="G222" s="246"/>
      <c r="H222" s="249">
        <v>49.418999999999997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5" t="s">
        <v>135</v>
      </c>
      <c r="AU222" s="255" t="s">
        <v>86</v>
      </c>
      <c r="AV222" s="14" t="s">
        <v>86</v>
      </c>
      <c r="AW222" s="14" t="s">
        <v>33</v>
      </c>
      <c r="AX222" s="14" t="s">
        <v>76</v>
      </c>
      <c r="AY222" s="255" t="s">
        <v>127</v>
      </c>
    </row>
    <row r="223" s="15" customFormat="1">
      <c r="A223" s="15"/>
      <c r="B223" s="256"/>
      <c r="C223" s="257"/>
      <c r="D223" s="236" t="s">
        <v>135</v>
      </c>
      <c r="E223" s="258" t="s">
        <v>1</v>
      </c>
      <c r="F223" s="259" t="s">
        <v>138</v>
      </c>
      <c r="G223" s="257"/>
      <c r="H223" s="260">
        <v>49.418999999999997</v>
      </c>
      <c r="I223" s="261"/>
      <c r="J223" s="257"/>
      <c r="K223" s="257"/>
      <c r="L223" s="262"/>
      <c r="M223" s="263"/>
      <c r="N223" s="264"/>
      <c r="O223" s="264"/>
      <c r="P223" s="264"/>
      <c r="Q223" s="264"/>
      <c r="R223" s="264"/>
      <c r="S223" s="264"/>
      <c r="T223" s="26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6" t="s">
        <v>135</v>
      </c>
      <c r="AU223" s="266" t="s">
        <v>86</v>
      </c>
      <c r="AV223" s="15" t="s">
        <v>133</v>
      </c>
      <c r="AW223" s="15" t="s">
        <v>33</v>
      </c>
      <c r="AX223" s="15" t="s">
        <v>84</v>
      </c>
      <c r="AY223" s="266" t="s">
        <v>127</v>
      </c>
    </row>
    <row r="224" s="2" customFormat="1" ht="21.75" customHeight="1">
      <c r="A224" s="39"/>
      <c r="B224" s="40"/>
      <c r="C224" s="267" t="s">
        <v>260</v>
      </c>
      <c r="D224" s="267" t="s">
        <v>162</v>
      </c>
      <c r="E224" s="268" t="s">
        <v>261</v>
      </c>
      <c r="F224" s="269" t="s">
        <v>262</v>
      </c>
      <c r="G224" s="270" t="s">
        <v>179</v>
      </c>
      <c r="H224" s="271">
        <v>49.418999999999997</v>
      </c>
      <c r="I224" s="272"/>
      <c r="J224" s="273">
        <f>ROUND(I224*H224,2)</f>
        <v>0</v>
      </c>
      <c r="K224" s="274"/>
      <c r="L224" s="275"/>
      <c r="M224" s="276" t="s">
        <v>1</v>
      </c>
      <c r="N224" s="277" t="s">
        <v>41</v>
      </c>
      <c r="O224" s="92"/>
      <c r="P224" s="230">
        <f>O224*H224</f>
        <v>0</v>
      </c>
      <c r="Q224" s="230">
        <v>0.036999999999999998</v>
      </c>
      <c r="R224" s="230">
        <f>Q224*H224</f>
        <v>1.8285029999999998</v>
      </c>
      <c r="S224" s="230">
        <v>0</v>
      </c>
      <c r="T224" s="231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2" t="s">
        <v>165</v>
      </c>
      <c r="AT224" s="232" t="s">
        <v>162</v>
      </c>
      <c r="AU224" s="232" t="s">
        <v>86</v>
      </c>
      <c r="AY224" s="18" t="s">
        <v>127</v>
      </c>
      <c r="BE224" s="233">
        <f>IF(N224="základní",J224,0)</f>
        <v>0</v>
      </c>
      <c r="BF224" s="233">
        <f>IF(N224="snížená",J224,0)</f>
        <v>0</v>
      </c>
      <c r="BG224" s="233">
        <f>IF(N224="zákl. přenesená",J224,0)</f>
        <v>0</v>
      </c>
      <c r="BH224" s="233">
        <f>IF(N224="sníž. přenesená",J224,0)</f>
        <v>0</v>
      </c>
      <c r="BI224" s="233">
        <f>IF(N224="nulová",J224,0)</f>
        <v>0</v>
      </c>
      <c r="BJ224" s="18" t="s">
        <v>84</v>
      </c>
      <c r="BK224" s="233">
        <f>ROUND(I224*H224,2)</f>
        <v>0</v>
      </c>
      <c r="BL224" s="18" t="s">
        <v>133</v>
      </c>
      <c r="BM224" s="232" t="s">
        <v>263</v>
      </c>
    </row>
    <row r="225" s="2" customFormat="1" ht="24.15" customHeight="1">
      <c r="A225" s="39"/>
      <c r="B225" s="40"/>
      <c r="C225" s="220" t="s">
        <v>264</v>
      </c>
      <c r="D225" s="220" t="s">
        <v>129</v>
      </c>
      <c r="E225" s="221" t="s">
        <v>265</v>
      </c>
      <c r="F225" s="222" t="s">
        <v>266</v>
      </c>
      <c r="G225" s="223" t="s">
        <v>179</v>
      </c>
      <c r="H225" s="224">
        <v>10.877000000000001</v>
      </c>
      <c r="I225" s="225"/>
      <c r="J225" s="226">
        <f>ROUND(I225*H225,2)</f>
        <v>0</v>
      </c>
      <c r="K225" s="227"/>
      <c r="L225" s="45"/>
      <c r="M225" s="228" t="s">
        <v>1</v>
      </c>
      <c r="N225" s="229" t="s">
        <v>41</v>
      </c>
      <c r="O225" s="92"/>
      <c r="P225" s="230">
        <f>O225*H225</f>
        <v>0</v>
      </c>
      <c r="Q225" s="230">
        <v>0.02102</v>
      </c>
      <c r="R225" s="230">
        <f>Q225*H225</f>
        <v>0.22863454000000003</v>
      </c>
      <c r="S225" s="230">
        <v>0</v>
      </c>
      <c r="T225" s="231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2" t="s">
        <v>133</v>
      </c>
      <c r="AT225" s="232" t="s">
        <v>129</v>
      </c>
      <c r="AU225" s="232" t="s">
        <v>86</v>
      </c>
      <c r="AY225" s="18" t="s">
        <v>127</v>
      </c>
      <c r="BE225" s="233">
        <f>IF(N225="základní",J225,0)</f>
        <v>0</v>
      </c>
      <c r="BF225" s="233">
        <f>IF(N225="snížená",J225,0)</f>
        <v>0</v>
      </c>
      <c r="BG225" s="233">
        <f>IF(N225="zákl. přenesená",J225,0)</f>
        <v>0</v>
      </c>
      <c r="BH225" s="233">
        <f>IF(N225="sníž. přenesená",J225,0)</f>
        <v>0</v>
      </c>
      <c r="BI225" s="233">
        <f>IF(N225="nulová",J225,0)</f>
        <v>0</v>
      </c>
      <c r="BJ225" s="18" t="s">
        <v>84</v>
      </c>
      <c r="BK225" s="233">
        <f>ROUND(I225*H225,2)</f>
        <v>0</v>
      </c>
      <c r="BL225" s="18" t="s">
        <v>133</v>
      </c>
      <c r="BM225" s="232" t="s">
        <v>267</v>
      </c>
    </row>
    <row r="226" s="13" customFormat="1">
      <c r="A226" s="13"/>
      <c r="B226" s="234"/>
      <c r="C226" s="235"/>
      <c r="D226" s="236" t="s">
        <v>135</v>
      </c>
      <c r="E226" s="237" t="s">
        <v>1</v>
      </c>
      <c r="F226" s="238" t="s">
        <v>268</v>
      </c>
      <c r="G226" s="235"/>
      <c r="H226" s="237" t="s">
        <v>1</v>
      </c>
      <c r="I226" s="239"/>
      <c r="J226" s="235"/>
      <c r="K226" s="235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135</v>
      </c>
      <c r="AU226" s="244" t="s">
        <v>86</v>
      </c>
      <c r="AV226" s="13" t="s">
        <v>84</v>
      </c>
      <c r="AW226" s="13" t="s">
        <v>33</v>
      </c>
      <c r="AX226" s="13" t="s">
        <v>76</v>
      </c>
      <c r="AY226" s="244" t="s">
        <v>127</v>
      </c>
    </row>
    <row r="227" s="14" customFormat="1">
      <c r="A227" s="14"/>
      <c r="B227" s="245"/>
      <c r="C227" s="246"/>
      <c r="D227" s="236" t="s">
        <v>135</v>
      </c>
      <c r="E227" s="247" t="s">
        <v>1</v>
      </c>
      <c r="F227" s="248" t="s">
        <v>269</v>
      </c>
      <c r="G227" s="246"/>
      <c r="H227" s="249">
        <v>5.3550000000000004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5" t="s">
        <v>135</v>
      </c>
      <c r="AU227" s="255" t="s">
        <v>86</v>
      </c>
      <c r="AV227" s="14" t="s">
        <v>86</v>
      </c>
      <c r="AW227" s="14" t="s">
        <v>33</v>
      </c>
      <c r="AX227" s="14" t="s">
        <v>76</v>
      </c>
      <c r="AY227" s="255" t="s">
        <v>127</v>
      </c>
    </row>
    <row r="228" s="14" customFormat="1">
      <c r="A228" s="14"/>
      <c r="B228" s="245"/>
      <c r="C228" s="246"/>
      <c r="D228" s="236" t="s">
        <v>135</v>
      </c>
      <c r="E228" s="247" t="s">
        <v>1</v>
      </c>
      <c r="F228" s="248" t="s">
        <v>270</v>
      </c>
      <c r="G228" s="246"/>
      <c r="H228" s="249">
        <v>5.5220000000000002</v>
      </c>
      <c r="I228" s="250"/>
      <c r="J228" s="246"/>
      <c r="K228" s="246"/>
      <c r="L228" s="251"/>
      <c r="M228" s="252"/>
      <c r="N228" s="253"/>
      <c r="O228" s="253"/>
      <c r="P228" s="253"/>
      <c r="Q228" s="253"/>
      <c r="R228" s="253"/>
      <c r="S228" s="253"/>
      <c r="T228" s="25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5" t="s">
        <v>135</v>
      </c>
      <c r="AU228" s="255" t="s">
        <v>86</v>
      </c>
      <c r="AV228" s="14" t="s">
        <v>86</v>
      </c>
      <c r="AW228" s="14" t="s">
        <v>33</v>
      </c>
      <c r="AX228" s="14" t="s">
        <v>76</v>
      </c>
      <c r="AY228" s="255" t="s">
        <v>127</v>
      </c>
    </row>
    <row r="229" s="15" customFormat="1">
      <c r="A229" s="15"/>
      <c r="B229" s="256"/>
      <c r="C229" s="257"/>
      <c r="D229" s="236" t="s">
        <v>135</v>
      </c>
      <c r="E229" s="258" t="s">
        <v>1</v>
      </c>
      <c r="F229" s="259" t="s">
        <v>138</v>
      </c>
      <c r="G229" s="257"/>
      <c r="H229" s="260">
        <v>10.877000000000001</v>
      </c>
      <c r="I229" s="261"/>
      <c r="J229" s="257"/>
      <c r="K229" s="257"/>
      <c r="L229" s="262"/>
      <c r="M229" s="263"/>
      <c r="N229" s="264"/>
      <c r="O229" s="264"/>
      <c r="P229" s="264"/>
      <c r="Q229" s="264"/>
      <c r="R229" s="264"/>
      <c r="S229" s="264"/>
      <c r="T229" s="26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6" t="s">
        <v>135</v>
      </c>
      <c r="AU229" s="266" t="s">
        <v>86</v>
      </c>
      <c r="AV229" s="15" t="s">
        <v>133</v>
      </c>
      <c r="AW229" s="15" t="s">
        <v>33</v>
      </c>
      <c r="AX229" s="15" t="s">
        <v>84</v>
      </c>
      <c r="AY229" s="266" t="s">
        <v>127</v>
      </c>
    </row>
    <row r="230" s="2" customFormat="1" ht="24.15" customHeight="1">
      <c r="A230" s="39"/>
      <c r="B230" s="40"/>
      <c r="C230" s="220" t="s">
        <v>271</v>
      </c>
      <c r="D230" s="220" t="s">
        <v>129</v>
      </c>
      <c r="E230" s="221" t="s">
        <v>272</v>
      </c>
      <c r="F230" s="222" t="s">
        <v>273</v>
      </c>
      <c r="G230" s="223" t="s">
        <v>179</v>
      </c>
      <c r="H230" s="224">
        <v>5.3550000000000004</v>
      </c>
      <c r="I230" s="225"/>
      <c r="J230" s="226">
        <f>ROUND(I230*H230,2)</f>
        <v>0</v>
      </c>
      <c r="K230" s="227"/>
      <c r="L230" s="45"/>
      <c r="M230" s="228" t="s">
        <v>1</v>
      </c>
      <c r="N230" s="229" t="s">
        <v>41</v>
      </c>
      <c r="O230" s="92"/>
      <c r="P230" s="230">
        <f>O230*H230</f>
        <v>0</v>
      </c>
      <c r="Q230" s="230">
        <v>0.02102</v>
      </c>
      <c r="R230" s="230">
        <f>Q230*H230</f>
        <v>0.11256210000000001</v>
      </c>
      <c r="S230" s="230">
        <v>0</v>
      </c>
      <c r="T230" s="231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2" t="s">
        <v>133</v>
      </c>
      <c r="AT230" s="232" t="s">
        <v>129</v>
      </c>
      <c r="AU230" s="232" t="s">
        <v>86</v>
      </c>
      <c r="AY230" s="18" t="s">
        <v>127</v>
      </c>
      <c r="BE230" s="233">
        <f>IF(N230="základní",J230,0)</f>
        <v>0</v>
      </c>
      <c r="BF230" s="233">
        <f>IF(N230="snížená",J230,0)</f>
        <v>0</v>
      </c>
      <c r="BG230" s="233">
        <f>IF(N230="zákl. přenesená",J230,0)</f>
        <v>0</v>
      </c>
      <c r="BH230" s="233">
        <f>IF(N230="sníž. přenesená",J230,0)</f>
        <v>0</v>
      </c>
      <c r="BI230" s="233">
        <f>IF(N230="nulová",J230,0)</f>
        <v>0</v>
      </c>
      <c r="BJ230" s="18" t="s">
        <v>84</v>
      </c>
      <c r="BK230" s="233">
        <f>ROUND(I230*H230,2)</f>
        <v>0</v>
      </c>
      <c r="BL230" s="18" t="s">
        <v>133</v>
      </c>
      <c r="BM230" s="232" t="s">
        <v>274</v>
      </c>
    </row>
    <row r="231" s="13" customFormat="1">
      <c r="A231" s="13"/>
      <c r="B231" s="234"/>
      <c r="C231" s="235"/>
      <c r="D231" s="236" t="s">
        <v>135</v>
      </c>
      <c r="E231" s="237" t="s">
        <v>1</v>
      </c>
      <c r="F231" s="238" t="s">
        <v>268</v>
      </c>
      <c r="G231" s="235"/>
      <c r="H231" s="237" t="s">
        <v>1</v>
      </c>
      <c r="I231" s="239"/>
      <c r="J231" s="235"/>
      <c r="K231" s="235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135</v>
      </c>
      <c r="AU231" s="244" t="s">
        <v>86</v>
      </c>
      <c r="AV231" s="13" t="s">
        <v>84</v>
      </c>
      <c r="AW231" s="13" t="s">
        <v>33</v>
      </c>
      <c r="AX231" s="13" t="s">
        <v>76</v>
      </c>
      <c r="AY231" s="244" t="s">
        <v>127</v>
      </c>
    </row>
    <row r="232" s="14" customFormat="1">
      <c r="A232" s="14"/>
      <c r="B232" s="245"/>
      <c r="C232" s="246"/>
      <c r="D232" s="236" t="s">
        <v>135</v>
      </c>
      <c r="E232" s="247" t="s">
        <v>1</v>
      </c>
      <c r="F232" s="248" t="s">
        <v>269</v>
      </c>
      <c r="G232" s="246"/>
      <c r="H232" s="249">
        <v>5.3550000000000004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5" t="s">
        <v>135</v>
      </c>
      <c r="AU232" s="255" t="s">
        <v>86</v>
      </c>
      <c r="AV232" s="14" t="s">
        <v>86</v>
      </c>
      <c r="AW232" s="14" t="s">
        <v>33</v>
      </c>
      <c r="AX232" s="14" t="s">
        <v>76</v>
      </c>
      <c r="AY232" s="255" t="s">
        <v>127</v>
      </c>
    </row>
    <row r="233" s="15" customFormat="1">
      <c r="A233" s="15"/>
      <c r="B233" s="256"/>
      <c r="C233" s="257"/>
      <c r="D233" s="236" t="s">
        <v>135</v>
      </c>
      <c r="E233" s="258" t="s">
        <v>1</v>
      </c>
      <c r="F233" s="259" t="s">
        <v>138</v>
      </c>
      <c r="G233" s="257"/>
      <c r="H233" s="260">
        <v>5.3550000000000004</v>
      </c>
      <c r="I233" s="261"/>
      <c r="J233" s="257"/>
      <c r="K233" s="257"/>
      <c r="L233" s="262"/>
      <c r="M233" s="263"/>
      <c r="N233" s="264"/>
      <c r="O233" s="264"/>
      <c r="P233" s="264"/>
      <c r="Q233" s="264"/>
      <c r="R233" s="264"/>
      <c r="S233" s="264"/>
      <c r="T233" s="26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6" t="s">
        <v>135</v>
      </c>
      <c r="AU233" s="266" t="s">
        <v>86</v>
      </c>
      <c r="AV233" s="15" t="s">
        <v>133</v>
      </c>
      <c r="AW233" s="15" t="s">
        <v>33</v>
      </c>
      <c r="AX233" s="15" t="s">
        <v>84</v>
      </c>
      <c r="AY233" s="266" t="s">
        <v>127</v>
      </c>
    </row>
    <row r="234" s="2" customFormat="1" ht="24.15" customHeight="1">
      <c r="A234" s="39"/>
      <c r="B234" s="40"/>
      <c r="C234" s="220" t="s">
        <v>275</v>
      </c>
      <c r="D234" s="220" t="s">
        <v>129</v>
      </c>
      <c r="E234" s="221" t="s">
        <v>276</v>
      </c>
      <c r="F234" s="222" t="s">
        <v>277</v>
      </c>
      <c r="G234" s="223" t="s">
        <v>132</v>
      </c>
      <c r="H234" s="224">
        <v>1.339</v>
      </c>
      <c r="I234" s="225"/>
      <c r="J234" s="226">
        <f>ROUND(I234*H234,2)</f>
        <v>0</v>
      </c>
      <c r="K234" s="227"/>
      <c r="L234" s="45"/>
      <c r="M234" s="228" t="s">
        <v>1</v>
      </c>
      <c r="N234" s="229" t="s">
        <v>41</v>
      </c>
      <c r="O234" s="92"/>
      <c r="P234" s="230">
        <f>O234*H234</f>
        <v>0</v>
      </c>
      <c r="Q234" s="230">
        <v>2.5058699999999998</v>
      </c>
      <c r="R234" s="230">
        <f>Q234*H234</f>
        <v>3.3553599299999997</v>
      </c>
      <c r="S234" s="230">
        <v>0</v>
      </c>
      <c r="T234" s="231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2" t="s">
        <v>133</v>
      </c>
      <c r="AT234" s="232" t="s">
        <v>129</v>
      </c>
      <c r="AU234" s="232" t="s">
        <v>86</v>
      </c>
      <c r="AY234" s="18" t="s">
        <v>127</v>
      </c>
      <c r="BE234" s="233">
        <f>IF(N234="základní",J234,0)</f>
        <v>0</v>
      </c>
      <c r="BF234" s="233">
        <f>IF(N234="snížená",J234,0)</f>
        <v>0</v>
      </c>
      <c r="BG234" s="233">
        <f>IF(N234="zákl. přenesená",J234,0)</f>
        <v>0</v>
      </c>
      <c r="BH234" s="233">
        <f>IF(N234="sníž. přenesená",J234,0)</f>
        <v>0</v>
      </c>
      <c r="BI234" s="233">
        <f>IF(N234="nulová",J234,0)</f>
        <v>0</v>
      </c>
      <c r="BJ234" s="18" t="s">
        <v>84</v>
      </c>
      <c r="BK234" s="233">
        <f>ROUND(I234*H234,2)</f>
        <v>0</v>
      </c>
      <c r="BL234" s="18" t="s">
        <v>133</v>
      </c>
      <c r="BM234" s="232" t="s">
        <v>278</v>
      </c>
    </row>
    <row r="235" s="13" customFormat="1">
      <c r="A235" s="13"/>
      <c r="B235" s="234"/>
      <c r="C235" s="235"/>
      <c r="D235" s="236" t="s">
        <v>135</v>
      </c>
      <c r="E235" s="237" t="s">
        <v>1</v>
      </c>
      <c r="F235" s="238" t="s">
        <v>279</v>
      </c>
      <c r="G235" s="235"/>
      <c r="H235" s="237" t="s">
        <v>1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135</v>
      </c>
      <c r="AU235" s="244" t="s">
        <v>86</v>
      </c>
      <c r="AV235" s="13" t="s">
        <v>84</v>
      </c>
      <c r="AW235" s="13" t="s">
        <v>33</v>
      </c>
      <c r="AX235" s="13" t="s">
        <v>76</v>
      </c>
      <c r="AY235" s="244" t="s">
        <v>127</v>
      </c>
    </row>
    <row r="236" s="14" customFormat="1">
      <c r="A236" s="14"/>
      <c r="B236" s="245"/>
      <c r="C236" s="246"/>
      <c r="D236" s="236" t="s">
        <v>135</v>
      </c>
      <c r="E236" s="247" t="s">
        <v>1</v>
      </c>
      <c r="F236" s="248" t="s">
        <v>280</v>
      </c>
      <c r="G236" s="246"/>
      <c r="H236" s="249">
        <v>1.339</v>
      </c>
      <c r="I236" s="250"/>
      <c r="J236" s="246"/>
      <c r="K236" s="246"/>
      <c r="L236" s="251"/>
      <c r="M236" s="252"/>
      <c r="N236" s="253"/>
      <c r="O236" s="253"/>
      <c r="P236" s="253"/>
      <c r="Q236" s="253"/>
      <c r="R236" s="253"/>
      <c r="S236" s="253"/>
      <c r="T236" s="25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5" t="s">
        <v>135</v>
      </c>
      <c r="AU236" s="255" t="s">
        <v>86</v>
      </c>
      <c r="AV236" s="14" t="s">
        <v>86</v>
      </c>
      <c r="AW236" s="14" t="s">
        <v>33</v>
      </c>
      <c r="AX236" s="14" t="s">
        <v>76</v>
      </c>
      <c r="AY236" s="255" t="s">
        <v>127</v>
      </c>
    </row>
    <row r="237" s="15" customFormat="1">
      <c r="A237" s="15"/>
      <c r="B237" s="256"/>
      <c r="C237" s="257"/>
      <c r="D237" s="236" t="s">
        <v>135</v>
      </c>
      <c r="E237" s="258" t="s">
        <v>1</v>
      </c>
      <c r="F237" s="259" t="s">
        <v>138</v>
      </c>
      <c r="G237" s="257"/>
      <c r="H237" s="260">
        <v>1.339</v>
      </c>
      <c r="I237" s="261"/>
      <c r="J237" s="257"/>
      <c r="K237" s="257"/>
      <c r="L237" s="262"/>
      <c r="M237" s="263"/>
      <c r="N237" s="264"/>
      <c r="O237" s="264"/>
      <c r="P237" s="264"/>
      <c r="Q237" s="264"/>
      <c r="R237" s="264"/>
      <c r="S237" s="264"/>
      <c r="T237" s="26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6" t="s">
        <v>135</v>
      </c>
      <c r="AU237" s="266" t="s">
        <v>86</v>
      </c>
      <c r="AV237" s="15" t="s">
        <v>133</v>
      </c>
      <c r="AW237" s="15" t="s">
        <v>33</v>
      </c>
      <c r="AX237" s="15" t="s">
        <v>84</v>
      </c>
      <c r="AY237" s="266" t="s">
        <v>127</v>
      </c>
    </row>
    <row r="238" s="12" customFormat="1" ht="22.8" customHeight="1">
      <c r="A238" s="12"/>
      <c r="B238" s="204"/>
      <c r="C238" s="205"/>
      <c r="D238" s="206" t="s">
        <v>75</v>
      </c>
      <c r="E238" s="218" t="s">
        <v>157</v>
      </c>
      <c r="F238" s="218" t="s">
        <v>281</v>
      </c>
      <c r="G238" s="205"/>
      <c r="H238" s="205"/>
      <c r="I238" s="208"/>
      <c r="J238" s="219">
        <f>BK238</f>
        <v>0</v>
      </c>
      <c r="K238" s="205"/>
      <c r="L238" s="210"/>
      <c r="M238" s="211"/>
      <c r="N238" s="212"/>
      <c r="O238" s="212"/>
      <c r="P238" s="213">
        <f>SUM(P239:P257)</f>
        <v>0</v>
      </c>
      <c r="Q238" s="212"/>
      <c r="R238" s="213">
        <f>SUM(R239:R257)</f>
        <v>6.0505162128999999</v>
      </c>
      <c r="S238" s="212"/>
      <c r="T238" s="214">
        <f>SUM(T239:T257)</f>
        <v>6.8267129999999989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5" t="s">
        <v>84</v>
      </c>
      <c r="AT238" s="216" t="s">
        <v>75</v>
      </c>
      <c r="AU238" s="216" t="s">
        <v>84</v>
      </c>
      <c r="AY238" s="215" t="s">
        <v>127</v>
      </c>
      <c r="BK238" s="217">
        <f>SUM(BK239:BK257)</f>
        <v>0</v>
      </c>
    </row>
    <row r="239" s="2" customFormat="1" ht="33" customHeight="1">
      <c r="A239" s="39"/>
      <c r="B239" s="40"/>
      <c r="C239" s="220" t="s">
        <v>282</v>
      </c>
      <c r="D239" s="220" t="s">
        <v>129</v>
      </c>
      <c r="E239" s="221" t="s">
        <v>283</v>
      </c>
      <c r="F239" s="222" t="s">
        <v>284</v>
      </c>
      <c r="G239" s="223" t="s">
        <v>179</v>
      </c>
      <c r="H239" s="224">
        <v>115.70699999999999</v>
      </c>
      <c r="I239" s="225"/>
      <c r="J239" s="226">
        <f>ROUND(I239*H239,2)</f>
        <v>0</v>
      </c>
      <c r="K239" s="227"/>
      <c r="L239" s="45"/>
      <c r="M239" s="228" t="s">
        <v>1</v>
      </c>
      <c r="N239" s="229" t="s">
        <v>41</v>
      </c>
      <c r="O239" s="92"/>
      <c r="P239" s="230">
        <f>O239*H239</f>
        <v>0</v>
      </c>
      <c r="Q239" s="230">
        <v>0.050774699999999999</v>
      </c>
      <c r="R239" s="230">
        <f>Q239*H239</f>
        <v>5.8749882129</v>
      </c>
      <c r="S239" s="230">
        <v>0.058999999999999997</v>
      </c>
      <c r="T239" s="231">
        <f>S239*H239</f>
        <v>6.8267129999999989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2" t="s">
        <v>133</v>
      </c>
      <c r="AT239" s="232" t="s">
        <v>129</v>
      </c>
      <c r="AU239" s="232" t="s">
        <v>86</v>
      </c>
      <c r="AY239" s="18" t="s">
        <v>127</v>
      </c>
      <c r="BE239" s="233">
        <f>IF(N239="základní",J239,0)</f>
        <v>0</v>
      </c>
      <c r="BF239" s="233">
        <f>IF(N239="snížená",J239,0)</f>
        <v>0</v>
      </c>
      <c r="BG239" s="233">
        <f>IF(N239="zákl. přenesená",J239,0)</f>
        <v>0</v>
      </c>
      <c r="BH239" s="233">
        <f>IF(N239="sníž. přenesená",J239,0)</f>
        <v>0</v>
      </c>
      <c r="BI239" s="233">
        <f>IF(N239="nulová",J239,0)</f>
        <v>0</v>
      </c>
      <c r="BJ239" s="18" t="s">
        <v>84</v>
      </c>
      <c r="BK239" s="233">
        <f>ROUND(I239*H239,2)</f>
        <v>0</v>
      </c>
      <c r="BL239" s="18" t="s">
        <v>133</v>
      </c>
      <c r="BM239" s="232" t="s">
        <v>285</v>
      </c>
    </row>
    <row r="240" s="13" customFormat="1">
      <c r="A240" s="13"/>
      <c r="B240" s="234"/>
      <c r="C240" s="235"/>
      <c r="D240" s="236" t="s">
        <v>135</v>
      </c>
      <c r="E240" s="237" t="s">
        <v>1</v>
      </c>
      <c r="F240" s="238" t="s">
        <v>223</v>
      </c>
      <c r="G240" s="235"/>
      <c r="H240" s="237" t="s">
        <v>1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135</v>
      </c>
      <c r="AU240" s="244" t="s">
        <v>86</v>
      </c>
      <c r="AV240" s="13" t="s">
        <v>84</v>
      </c>
      <c r="AW240" s="13" t="s">
        <v>33</v>
      </c>
      <c r="AX240" s="13" t="s">
        <v>76</v>
      </c>
      <c r="AY240" s="244" t="s">
        <v>127</v>
      </c>
    </row>
    <row r="241" s="13" customFormat="1">
      <c r="A241" s="13"/>
      <c r="B241" s="234"/>
      <c r="C241" s="235"/>
      <c r="D241" s="236" t="s">
        <v>135</v>
      </c>
      <c r="E241" s="237" t="s">
        <v>1</v>
      </c>
      <c r="F241" s="238" t="s">
        <v>286</v>
      </c>
      <c r="G241" s="235"/>
      <c r="H241" s="237" t="s">
        <v>1</v>
      </c>
      <c r="I241" s="239"/>
      <c r="J241" s="235"/>
      <c r="K241" s="235"/>
      <c r="L241" s="240"/>
      <c r="M241" s="241"/>
      <c r="N241" s="242"/>
      <c r="O241" s="242"/>
      <c r="P241" s="242"/>
      <c r="Q241" s="242"/>
      <c r="R241" s="242"/>
      <c r="S241" s="242"/>
      <c r="T241" s="24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4" t="s">
        <v>135</v>
      </c>
      <c r="AU241" s="244" t="s">
        <v>86</v>
      </c>
      <c r="AV241" s="13" t="s">
        <v>84</v>
      </c>
      <c r="AW241" s="13" t="s">
        <v>33</v>
      </c>
      <c r="AX241" s="13" t="s">
        <v>76</v>
      </c>
      <c r="AY241" s="244" t="s">
        <v>127</v>
      </c>
    </row>
    <row r="242" s="14" customFormat="1">
      <c r="A242" s="14"/>
      <c r="B242" s="245"/>
      <c r="C242" s="246"/>
      <c r="D242" s="236" t="s">
        <v>135</v>
      </c>
      <c r="E242" s="247" t="s">
        <v>1</v>
      </c>
      <c r="F242" s="248" t="s">
        <v>287</v>
      </c>
      <c r="G242" s="246"/>
      <c r="H242" s="249">
        <v>108.90000000000001</v>
      </c>
      <c r="I242" s="250"/>
      <c r="J242" s="246"/>
      <c r="K242" s="246"/>
      <c r="L242" s="251"/>
      <c r="M242" s="252"/>
      <c r="N242" s="253"/>
      <c r="O242" s="253"/>
      <c r="P242" s="253"/>
      <c r="Q242" s="253"/>
      <c r="R242" s="253"/>
      <c r="S242" s="253"/>
      <c r="T242" s="25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5" t="s">
        <v>135</v>
      </c>
      <c r="AU242" s="255" t="s">
        <v>86</v>
      </c>
      <c r="AV242" s="14" t="s">
        <v>86</v>
      </c>
      <c r="AW242" s="14" t="s">
        <v>33</v>
      </c>
      <c r="AX242" s="14" t="s">
        <v>76</v>
      </c>
      <c r="AY242" s="255" t="s">
        <v>127</v>
      </c>
    </row>
    <row r="243" s="16" customFormat="1">
      <c r="A243" s="16"/>
      <c r="B243" s="282"/>
      <c r="C243" s="283"/>
      <c r="D243" s="236" t="s">
        <v>135</v>
      </c>
      <c r="E243" s="284" t="s">
        <v>1</v>
      </c>
      <c r="F243" s="285" t="s">
        <v>288</v>
      </c>
      <c r="G243" s="283"/>
      <c r="H243" s="286">
        <v>108.90000000000001</v>
      </c>
      <c r="I243" s="287"/>
      <c r="J243" s="283"/>
      <c r="K243" s="283"/>
      <c r="L243" s="288"/>
      <c r="M243" s="289"/>
      <c r="N243" s="290"/>
      <c r="O243" s="290"/>
      <c r="P243" s="290"/>
      <c r="Q243" s="290"/>
      <c r="R243" s="290"/>
      <c r="S243" s="290"/>
      <c r="T243" s="291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T243" s="292" t="s">
        <v>135</v>
      </c>
      <c r="AU243" s="292" t="s">
        <v>86</v>
      </c>
      <c r="AV243" s="16" t="s">
        <v>142</v>
      </c>
      <c r="AW243" s="16" t="s">
        <v>33</v>
      </c>
      <c r="AX243" s="16" t="s">
        <v>76</v>
      </c>
      <c r="AY243" s="292" t="s">
        <v>127</v>
      </c>
    </row>
    <row r="244" s="13" customFormat="1">
      <c r="A244" s="13"/>
      <c r="B244" s="234"/>
      <c r="C244" s="235"/>
      <c r="D244" s="236" t="s">
        <v>135</v>
      </c>
      <c r="E244" s="237" t="s">
        <v>1</v>
      </c>
      <c r="F244" s="238" t="s">
        <v>289</v>
      </c>
      <c r="G244" s="235"/>
      <c r="H244" s="237" t="s">
        <v>1</v>
      </c>
      <c r="I244" s="239"/>
      <c r="J244" s="235"/>
      <c r="K244" s="235"/>
      <c r="L244" s="240"/>
      <c r="M244" s="241"/>
      <c r="N244" s="242"/>
      <c r="O244" s="242"/>
      <c r="P244" s="242"/>
      <c r="Q244" s="242"/>
      <c r="R244" s="242"/>
      <c r="S244" s="242"/>
      <c r="T244" s="24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4" t="s">
        <v>135</v>
      </c>
      <c r="AU244" s="244" t="s">
        <v>86</v>
      </c>
      <c r="AV244" s="13" t="s">
        <v>84</v>
      </c>
      <c r="AW244" s="13" t="s">
        <v>33</v>
      </c>
      <c r="AX244" s="13" t="s">
        <v>76</v>
      </c>
      <c r="AY244" s="244" t="s">
        <v>127</v>
      </c>
    </row>
    <row r="245" s="14" customFormat="1">
      <c r="A245" s="14"/>
      <c r="B245" s="245"/>
      <c r="C245" s="246"/>
      <c r="D245" s="236" t="s">
        <v>135</v>
      </c>
      <c r="E245" s="247" t="s">
        <v>1</v>
      </c>
      <c r="F245" s="248" t="s">
        <v>290</v>
      </c>
      <c r="G245" s="246"/>
      <c r="H245" s="249">
        <v>2.492</v>
      </c>
      <c r="I245" s="250"/>
      <c r="J245" s="246"/>
      <c r="K245" s="246"/>
      <c r="L245" s="251"/>
      <c r="M245" s="252"/>
      <c r="N245" s="253"/>
      <c r="O245" s="253"/>
      <c r="P245" s="253"/>
      <c r="Q245" s="253"/>
      <c r="R245" s="253"/>
      <c r="S245" s="253"/>
      <c r="T245" s="25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5" t="s">
        <v>135</v>
      </c>
      <c r="AU245" s="255" t="s">
        <v>86</v>
      </c>
      <c r="AV245" s="14" t="s">
        <v>86</v>
      </c>
      <c r="AW245" s="14" t="s">
        <v>33</v>
      </c>
      <c r="AX245" s="14" t="s">
        <v>76</v>
      </c>
      <c r="AY245" s="255" t="s">
        <v>127</v>
      </c>
    </row>
    <row r="246" s="14" customFormat="1">
      <c r="A246" s="14"/>
      <c r="B246" s="245"/>
      <c r="C246" s="246"/>
      <c r="D246" s="236" t="s">
        <v>135</v>
      </c>
      <c r="E246" s="247" t="s">
        <v>1</v>
      </c>
      <c r="F246" s="248" t="s">
        <v>291</v>
      </c>
      <c r="G246" s="246"/>
      <c r="H246" s="249">
        <v>0.56699999999999995</v>
      </c>
      <c r="I246" s="250"/>
      <c r="J246" s="246"/>
      <c r="K246" s="246"/>
      <c r="L246" s="251"/>
      <c r="M246" s="252"/>
      <c r="N246" s="253"/>
      <c r="O246" s="253"/>
      <c r="P246" s="253"/>
      <c r="Q246" s="253"/>
      <c r="R246" s="253"/>
      <c r="S246" s="253"/>
      <c r="T246" s="25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5" t="s">
        <v>135</v>
      </c>
      <c r="AU246" s="255" t="s">
        <v>86</v>
      </c>
      <c r="AV246" s="14" t="s">
        <v>86</v>
      </c>
      <c r="AW246" s="14" t="s">
        <v>33</v>
      </c>
      <c r="AX246" s="14" t="s">
        <v>76</v>
      </c>
      <c r="AY246" s="255" t="s">
        <v>127</v>
      </c>
    </row>
    <row r="247" s="14" customFormat="1">
      <c r="A247" s="14"/>
      <c r="B247" s="245"/>
      <c r="C247" s="246"/>
      <c r="D247" s="236" t="s">
        <v>135</v>
      </c>
      <c r="E247" s="247" t="s">
        <v>1</v>
      </c>
      <c r="F247" s="248" t="s">
        <v>292</v>
      </c>
      <c r="G247" s="246"/>
      <c r="H247" s="249">
        <v>0.107</v>
      </c>
      <c r="I247" s="250"/>
      <c r="J247" s="246"/>
      <c r="K247" s="246"/>
      <c r="L247" s="251"/>
      <c r="M247" s="252"/>
      <c r="N247" s="253"/>
      <c r="O247" s="253"/>
      <c r="P247" s="253"/>
      <c r="Q247" s="253"/>
      <c r="R247" s="253"/>
      <c r="S247" s="253"/>
      <c r="T247" s="25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5" t="s">
        <v>135</v>
      </c>
      <c r="AU247" s="255" t="s">
        <v>86</v>
      </c>
      <c r="AV247" s="14" t="s">
        <v>86</v>
      </c>
      <c r="AW247" s="14" t="s">
        <v>33</v>
      </c>
      <c r="AX247" s="14" t="s">
        <v>76</v>
      </c>
      <c r="AY247" s="255" t="s">
        <v>127</v>
      </c>
    </row>
    <row r="248" s="13" customFormat="1">
      <c r="A248" s="13"/>
      <c r="B248" s="234"/>
      <c r="C248" s="235"/>
      <c r="D248" s="236" t="s">
        <v>135</v>
      </c>
      <c r="E248" s="237" t="s">
        <v>1</v>
      </c>
      <c r="F248" s="238" t="s">
        <v>293</v>
      </c>
      <c r="G248" s="235"/>
      <c r="H248" s="237" t="s">
        <v>1</v>
      </c>
      <c r="I248" s="239"/>
      <c r="J248" s="235"/>
      <c r="K248" s="235"/>
      <c r="L248" s="240"/>
      <c r="M248" s="241"/>
      <c r="N248" s="242"/>
      <c r="O248" s="242"/>
      <c r="P248" s="242"/>
      <c r="Q248" s="242"/>
      <c r="R248" s="242"/>
      <c r="S248" s="242"/>
      <c r="T248" s="24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4" t="s">
        <v>135</v>
      </c>
      <c r="AU248" s="244" t="s">
        <v>86</v>
      </c>
      <c r="AV248" s="13" t="s">
        <v>84</v>
      </c>
      <c r="AW248" s="13" t="s">
        <v>33</v>
      </c>
      <c r="AX248" s="13" t="s">
        <v>76</v>
      </c>
      <c r="AY248" s="244" t="s">
        <v>127</v>
      </c>
    </row>
    <row r="249" s="14" customFormat="1">
      <c r="A249" s="14"/>
      <c r="B249" s="245"/>
      <c r="C249" s="246"/>
      <c r="D249" s="236" t="s">
        <v>135</v>
      </c>
      <c r="E249" s="247" t="s">
        <v>1</v>
      </c>
      <c r="F249" s="248" t="s">
        <v>294</v>
      </c>
      <c r="G249" s="246"/>
      <c r="H249" s="249">
        <v>2.8620000000000001</v>
      </c>
      <c r="I249" s="250"/>
      <c r="J249" s="246"/>
      <c r="K249" s="246"/>
      <c r="L249" s="251"/>
      <c r="M249" s="252"/>
      <c r="N249" s="253"/>
      <c r="O249" s="253"/>
      <c r="P249" s="253"/>
      <c r="Q249" s="253"/>
      <c r="R249" s="253"/>
      <c r="S249" s="253"/>
      <c r="T249" s="25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5" t="s">
        <v>135</v>
      </c>
      <c r="AU249" s="255" t="s">
        <v>86</v>
      </c>
      <c r="AV249" s="14" t="s">
        <v>86</v>
      </c>
      <c r="AW249" s="14" t="s">
        <v>33</v>
      </c>
      <c r="AX249" s="14" t="s">
        <v>76</v>
      </c>
      <c r="AY249" s="255" t="s">
        <v>127</v>
      </c>
    </row>
    <row r="250" s="14" customFormat="1">
      <c r="A250" s="14"/>
      <c r="B250" s="245"/>
      <c r="C250" s="246"/>
      <c r="D250" s="236" t="s">
        <v>135</v>
      </c>
      <c r="E250" s="247" t="s">
        <v>1</v>
      </c>
      <c r="F250" s="248" t="s">
        <v>291</v>
      </c>
      <c r="G250" s="246"/>
      <c r="H250" s="249">
        <v>0.56699999999999995</v>
      </c>
      <c r="I250" s="250"/>
      <c r="J250" s="246"/>
      <c r="K250" s="246"/>
      <c r="L250" s="251"/>
      <c r="M250" s="252"/>
      <c r="N250" s="253"/>
      <c r="O250" s="253"/>
      <c r="P250" s="253"/>
      <c r="Q250" s="253"/>
      <c r="R250" s="253"/>
      <c r="S250" s="253"/>
      <c r="T250" s="25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5" t="s">
        <v>135</v>
      </c>
      <c r="AU250" s="255" t="s">
        <v>86</v>
      </c>
      <c r="AV250" s="14" t="s">
        <v>86</v>
      </c>
      <c r="AW250" s="14" t="s">
        <v>33</v>
      </c>
      <c r="AX250" s="14" t="s">
        <v>76</v>
      </c>
      <c r="AY250" s="255" t="s">
        <v>127</v>
      </c>
    </row>
    <row r="251" s="14" customFormat="1">
      <c r="A251" s="14"/>
      <c r="B251" s="245"/>
      <c r="C251" s="246"/>
      <c r="D251" s="236" t="s">
        <v>135</v>
      </c>
      <c r="E251" s="247" t="s">
        <v>1</v>
      </c>
      <c r="F251" s="248" t="s">
        <v>295</v>
      </c>
      <c r="G251" s="246"/>
      <c r="H251" s="249">
        <v>0.21199999999999999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5" t="s">
        <v>135</v>
      </c>
      <c r="AU251" s="255" t="s">
        <v>86</v>
      </c>
      <c r="AV251" s="14" t="s">
        <v>86</v>
      </c>
      <c r="AW251" s="14" t="s">
        <v>33</v>
      </c>
      <c r="AX251" s="14" t="s">
        <v>76</v>
      </c>
      <c r="AY251" s="255" t="s">
        <v>127</v>
      </c>
    </row>
    <row r="252" s="16" customFormat="1">
      <c r="A252" s="16"/>
      <c r="B252" s="282"/>
      <c r="C252" s="283"/>
      <c r="D252" s="236" t="s">
        <v>135</v>
      </c>
      <c r="E252" s="284" t="s">
        <v>1</v>
      </c>
      <c r="F252" s="285" t="s">
        <v>288</v>
      </c>
      <c r="G252" s="283"/>
      <c r="H252" s="286">
        <v>6.8070000000000004</v>
      </c>
      <c r="I252" s="287"/>
      <c r="J252" s="283"/>
      <c r="K252" s="283"/>
      <c r="L252" s="288"/>
      <c r="M252" s="289"/>
      <c r="N252" s="290"/>
      <c r="O252" s="290"/>
      <c r="P252" s="290"/>
      <c r="Q252" s="290"/>
      <c r="R252" s="290"/>
      <c r="S252" s="290"/>
      <c r="T252" s="291"/>
      <c r="U252" s="16"/>
      <c r="V252" s="16"/>
      <c r="W252" s="16"/>
      <c r="X252" s="16"/>
      <c r="Y252" s="16"/>
      <c r="Z252" s="16"/>
      <c r="AA252" s="16"/>
      <c r="AB252" s="16"/>
      <c r="AC252" s="16"/>
      <c r="AD252" s="16"/>
      <c r="AE252" s="16"/>
      <c r="AT252" s="292" t="s">
        <v>135</v>
      </c>
      <c r="AU252" s="292" t="s">
        <v>86</v>
      </c>
      <c r="AV252" s="16" t="s">
        <v>142</v>
      </c>
      <c r="AW252" s="16" t="s">
        <v>33</v>
      </c>
      <c r="AX252" s="16" t="s">
        <v>76</v>
      </c>
      <c r="AY252" s="292" t="s">
        <v>127</v>
      </c>
    </row>
    <row r="253" s="15" customFormat="1">
      <c r="A253" s="15"/>
      <c r="B253" s="256"/>
      <c r="C253" s="257"/>
      <c r="D253" s="236" t="s">
        <v>135</v>
      </c>
      <c r="E253" s="258" t="s">
        <v>1</v>
      </c>
      <c r="F253" s="259" t="s">
        <v>138</v>
      </c>
      <c r="G253" s="257"/>
      <c r="H253" s="260">
        <v>115.70699999999999</v>
      </c>
      <c r="I253" s="261"/>
      <c r="J253" s="257"/>
      <c r="K253" s="257"/>
      <c r="L253" s="262"/>
      <c r="M253" s="263"/>
      <c r="N253" s="264"/>
      <c r="O253" s="264"/>
      <c r="P253" s="264"/>
      <c r="Q253" s="264"/>
      <c r="R253" s="264"/>
      <c r="S253" s="264"/>
      <c r="T253" s="265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66" t="s">
        <v>135</v>
      </c>
      <c r="AU253" s="266" t="s">
        <v>86</v>
      </c>
      <c r="AV253" s="15" t="s">
        <v>133</v>
      </c>
      <c r="AW253" s="15" t="s">
        <v>33</v>
      </c>
      <c r="AX253" s="15" t="s">
        <v>84</v>
      </c>
      <c r="AY253" s="266" t="s">
        <v>127</v>
      </c>
    </row>
    <row r="254" s="2" customFormat="1" ht="16.5" customHeight="1">
      <c r="A254" s="39"/>
      <c r="B254" s="40"/>
      <c r="C254" s="267" t="s">
        <v>296</v>
      </c>
      <c r="D254" s="267" t="s">
        <v>162</v>
      </c>
      <c r="E254" s="268" t="s">
        <v>297</v>
      </c>
      <c r="F254" s="269" t="s">
        <v>298</v>
      </c>
      <c r="G254" s="270" t="s">
        <v>299</v>
      </c>
      <c r="H254" s="271">
        <v>175.52799999999999</v>
      </c>
      <c r="I254" s="272"/>
      <c r="J254" s="273">
        <f>ROUND(I254*H254,2)</f>
        <v>0</v>
      </c>
      <c r="K254" s="274"/>
      <c r="L254" s="275"/>
      <c r="M254" s="276" t="s">
        <v>1</v>
      </c>
      <c r="N254" s="277" t="s">
        <v>41</v>
      </c>
      <c r="O254" s="92"/>
      <c r="P254" s="230">
        <f>O254*H254</f>
        <v>0</v>
      </c>
      <c r="Q254" s="230">
        <v>0.001</v>
      </c>
      <c r="R254" s="230">
        <f>Q254*H254</f>
        <v>0.17552799999999999</v>
      </c>
      <c r="S254" s="230">
        <v>0</v>
      </c>
      <c r="T254" s="231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2" t="s">
        <v>165</v>
      </c>
      <c r="AT254" s="232" t="s">
        <v>162</v>
      </c>
      <c r="AU254" s="232" t="s">
        <v>86</v>
      </c>
      <c r="AY254" s="18" t="s">
        <v>127</v>
      </c>
      <c r="BE254" s="233">
        <f>IF(N254="základní",J254,0)</f>
        <v>0</v>
      </c>
      <c r="BF254" s="233">
        <f>IF(N254="snížená",J254,0)</f>
        <v>0</v>
      </c>
      <c r="BG254" s="233">
        <f>IF(N254="zákl. přenesená",J254,0)</f>
        <v>0</v>
      </c>
      <c r="BH254" s="233">
        <f>IF(N254="sníž. přenesená",J254,0)</f>
        <v>0</v>
      </c>
      <c r="BI254" s="233">
        <f>IF(N254="nulová",J254,0)</f>
        <v>0</v>
      </c>
      <c r="BJ254" s="18" t="s">
        <v>84</v>
      </c>
      <c r="BK254" s="233">
        <f>ROUND(I254*H254,2)</f>
        <v>0</v>
      </c>
      <c r="BL254" s="18" t="s">
        <v>133</v>
      </c>
      <c r="BM254" s="232" t="s">
        <v>300</v>
      </c>
    </row>
    <row r="255" s="13" customFormat="1">
      <c r="A255" s="13"/>
      <c r="B255" s="234"/>
      <c r="C255" s="235"/>
      <c r="D255" s="236" t="s">
        <v>135</v>
      </c>
      <c r="E255" s="237" t="s">
        <v>1</v>
      </c>
      <c r="F255" s="238" t="s">
        <v>301</v>
      </c>
      <c r="G255" s="235"/>
      <c r="H255" s="237" t="s">
        <v>1</v>
      </c>
      <c r="I255" s="239"/>
      <c r="J255" s="235"/>
      <c r="K255" s="235"/>
      <c r="L255" s="240"/>
      <c r="M255" s="241"/>
      <c r="N255" s="242"/>
      <c r="O255" s="242"/>
      <c r="P255" s="242"/>
      <c r="Q255" s="242"/>
      <c r="R255" s="242"/>
      <c r="S255" s="242"/>
      <c r="T255" s="24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4" t="s">
        <v>135</v>
      </c>
      <c r="AU255" s="244" t="s">
        <v>86</v>
      </c>
      <c r="AV255" s="13" t="s">
        <v>84</v>
      </c>
      <c r="AW255" s="13" t="s">
        <v>33</v>
      </c>
      <c r="AX255" s="13" t="s">
        <v>76</v>
      </c>
      <c r="AY255" s="244" t="s">
        <v>127</v>
      </c>
    </row>
    <row r="256" s="14" customFormat="1">
      <c r="A256" s="14"/>
      <c r="B256" s="245"/>
      <c r="C256" s="246"/>
      <c r="D256" s="236" t="s">
        <v>135</v>
      </c>
      <c r="E256" s="247" t="s">
        <v>1</v>
      </c>
      <c r="F256" s="248" t="s">
        <v>302</v>
      </c>
      <c r="G256" s="246"/>
      <c r="H256" s="249">
        <v>175.52799999999999</v>
      </c>
      <c r="I256" s="250"/>
      <c r="J256" s="246"/>
      <c r="K256" s="246"/>
      <c r="L256" s="251"/>
      <c r="M256" s="252"/>
      <c r="N256" s="253"/>
      <c r="O256" s="253"/>
      <c r="P256" s="253"/>
      <c r="Q256" s="253"/>
      <c r="R256" s="253"/>
      <c r="S256" s="253"/>
      <c r="T256" s="25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5" t="s">
        <v>135</v>
      </c>
      <c r="AU256" s="255" t="s">
        <v>86</v>
      </c>
      <c r="AV256" s="14" t="s">
        <v>86</v>
      </c>
      <c r="AW256" s="14" t="s">
        <v>33</v>
      </c>
      <c r="AX256" s="14" t="s">
        <v>76</v>
      </c>
      <c r="AY256" s="255" t="s">
        <v>127</v>
      </c>
    </row>
    <row r="257" s="15" customFormat="1">
      <c r="A257" s="15"/>
      <c r="B257" s="256"/>
      <c r="C257" s="257"/>
      <c r="D257" s="236" t="s">
        <v>135</v>
      </c>
      <c r="E257" s="258" t="s">
        <v>1</v>
      </c>
      <c r="F257" s="259" t="s">
        <v>138</v>
      </c>
      <c r="G257" s="257"/>
      <c r="H257" s="260">
        <v>175.52799999999999</v>
      </c>
      <c r="I257" s="261"/>
      <c r="J257" s="257"/>
      <c r="K257" s="257"/>
      <c r="L257" s="262"/>
      <c r="M257" s="263"/>
      <c r="N257" s="264"/>
      <c r="O257" s="264"/>
      <c r="P257" s="264"/>
      <c r="Q257" s="264"/>
      <c r="R257" s="264"/>
      <c r="S257" s="264"/>
      <c r="T257" s="265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66" t="s">
        <v>135</v>
      </c>
      <c r="AU257" s="266" t="s">
        <v>86</v>
      </c>
      <c r="AV257" s="15" t="s">
        <v>133</v>
      </c>
      <c r="AW257" s="15" t="s">
        <v>33</v>
      </c>
      <c r="AX257" s="15" t="s">
        <v>84</v>
      </c>
      <c r="AY257" s="266" t="s">
        <v>127</v>
      </c>
    </row>
    <row r="258" s="12" customFormat="1" ht="22.8" customHeight="1">
      <c r="A258" s="12"/>
      <c r="B258" s="204"/>
      <c r="C258" s="205"/>
      <c r="D258" s="206" t="s">
        <v>75</v>
      </c>
      <c r="E258" s="218" t="s">
        <v>176</v>
      </c>
      <c r="F258" s="218" t="s">
        <v>303</v>
      </c>
      <c r="G258" s="205"/>
      <c r="H258" s="205"/>
      <c r="I258" s="208"/>
      <c r="J258" s="219">
        <f>BK258</f>
        <v>0</v>
      </c>
      <c r="K258" s="205"/>
      <c r="L258" s="210"/>
      <c r="M258" s="211"/>
      <c r="N258" s="212"/>
      <c r="O258" s="212"/>
      <c r="P258" s="213">
        <f>SUM(P259:P331)</f>
        <v>0</v>
      </c>
      <c r="Q258" s="212"/>
      <c r="R258" s="213">
        <f>SUM(R259:R331)</f>
        <v>6.8225652272799993</v>
      </c>
      <c r="S258" s="212"/>
      <c r="T258" s="214">
        <f>SUM(T259:T331)</f>
        <v>92.933520000000001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15" t="s">
        <v>84</v>
      </c>
      <c r="AT258" s="216" t="s">
        <v>75</v>
      </c>
      <c r="AU258" s="216" t="s">
        <v>84</v>
      </c>
      <c r="AY258" s="215" t="s">
        <v>127</v>
      </c>
      <c r="BK258" s="217">
        <f>SUM(BK259:BK331)</f>
        <v>0</v>
      </c>
    </row>
    <row r="259" s="2" customFormat="1" ht="24.15" customHeight="1">
      <c r="A259" s="39"/>
      <c r="B259" s="40"/>
      <c r="C259" s="220" t="s">
        <v>304</v>
      </c>
      <c r="D259" s="220" t="s">
        <v>129</v>
      </c>
      <c r="E259" s="221" t="s">
        <v>305</v>
      </c>
      <c r="F259" s="222" t="s">
        <v>306</v>
      </c>
      <c r="G259" s="223" t="s">
        <v>179</v>
      </c>
      <c r="H259" s="224">
        <v>7.1399999999999997</v>
      </c>
      <c r="I259" s="225"/>
      <c r="J259" s="226">
        <f>ROUND(I259*H259,2)</f>
        <v>0</v>
      </c>
      <c r="K259" s="227"/>
      <c r="L259" s="45"/>
      <c r="M259" s="228" t="s">
        <v>1</v>
      </c>
      <c r="N259" s="229" t="s">
        <v>41</v>
      </c>
      <c r="O259" s="92"/>
      <c r="P259" s="230">
        <f>O259*H259</f>
        <v>0</v>
      </c>
      <c r="Q259" s="230">
        <v>0.00208786</v>
      </c>
      <c r="R259" s="230">
        <f>Q259*H259</f>
        <v>0.014907320399999998</v>
      </c>
      <c r="S259" s="230">
        <v>0</v>
      </c>
      <c r="T259" s="231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2" t="s">
        <v>133</v>
      </c>
      <c r="AT259" s="232" t="s">
        <v>129</v>
      </c>
      <c r="AU259" s="232" t="s">
        <v>86</v>
      </c>
      <c r="AY259" s="18" t="s">
        <v>127</v>
      </c>
      <c r="BE259" s="233">
        <f>IF(N259="základní",J259,0)</f>
        <v>0</v>
      </c>
      <c r="BF259" s="233">
        <f>IF(N259="snížená",J259,0)</f>
        <v>0</v>
      </c>
      <c r="BG259" s="233">
        <f>IF(N259="zákl. přenesená",J259,0)</f>
        <v>0</v>
      </c>
      <c r="BH259" s="233">
        <f>IF(N259="sníž. přenesená",J259,0)</f>
        <v>0</v>
      </c>
      <c r="BI259" s="233">
        <f>IF(N259="nulová",J259,0)</f>
        <v>0</v>
      </c>
      <c r="BJ259" s="18" t="s">
        <v>84</v>
      </c>
      <c r="BK259" s="233">
        <f>ROUND(I259*H259,2)</f>
        <v>0</v>
      </c>
      <c r="BL259" s="18" t="s">
        <v>133</v>
      </c>
      <c r="BM259" s="232" t="s">
        <v>307</v>
      </c>
    </row>
    <row r="260" s="13" customFormat="1">
      <c r="A260" s="13"/>
      <c r="B260" s="234"/>
      <c r="C260" s="235"/>
      <c r="D260" s="236" t="s">
        <v>135</v>
      </c>
      <c r="E260" s="237" t="s">
        <v>1</v>
      </c>
      <c r="F260" s="238" t="s">
        <v>308</v>
      </c>
      <c r="G260" s="235"/>
      <c r="H260" s="237" t="s">
        <v>1</v>
      </c>
      <c r="I260" s="239"/>
      <c r="J260" s="235"/>
      <c r="K260" s="235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135</v>
      </c>
      <c r="AU260" s="244" t="s">
        <v>86</v>
      </c>
      <c r="AV260" s="13" t="s">
        <v>84</v>
      </c>
      <c r="AW260" s="13" t="s">
        <v>33</v>
      </c>
      <c r="AX260" s="13" t="s">
        <v>76</v>
      </c>
      <c r="AY260" s="244" t="s">
        <v>127</v>
      </c>
    </row>
    <row r="261" s="13" customFormat="1">
      <c r="A261" s="13"/>
      <c r="B261" s="234"/>
      <c r="C261" s="235"/>
      <c r="D261" s="236" t="s">
        <v>135</v>
      </c>
      <c r="E261" s="237" t="s">
        <v>1</v>
      </c>
      <c r="F261" s="238" t="s">
        <v>309</v>
      </c>
      <c r="G261" s="235"/>
      <c r="H261" s="237" t="s">
        <v>1</v>
      </c>
      <c r="I261" s="239"/>
      <c r="J261" s="235"/>
      <c r="K261" s="235"/>
      <c r="L261" s="240"/>
      <c r="M261" s="241"/>
      <c r="N261" s="242"/>
      <c r="O261" s="242"/>
      <c r="P261" s="242"/>
      <c r="Q261" s="242"/>
      <c r="R261" s="242"/>
      <c r="S261" s="242"/>
      <c r="T261" s="24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4" t="s">
        <v>135</v>
      </c>
      <c r="AU261" s="244" t="s">
        <v>86</v>
      </c>
      <c r="AV261" s="13" t="s">
        <v>84</v>
      </c>
      <c r="AW261" s="13" t="s">
        <v>33</v>
      </c>
      <c r="AX261" s="13" t="s">
        <v>76</v>
      </c>
      <c r="AY261" s="244" t="s">
        <v>127</v>
      </c>
    </row>
    <row r="262" s="14" customFormat="1">
      <c r="A262" s="14"/>
      <c r="B262" s="245"/>
      <c r="C262" s="246"/>
      <c r="D262" s="236" t="s">
        <v>135</v>
      </c>
      <c r="E262" s="247" t="s">
        <v>1</v>
      </c>
      <c r="F262" s="248" t="s">
        <v>310</v>
      </c>
      <c r="G262" s="246"/>
      <c r="H262" s="249">
        <v>2.52</v>
      </c>
      <c r="I262" s="250"/>
      <c r="J262" s="246"/>
      <c r="K262" s="246"/>
      <c r="L262" s="251"/>
      <c r="M262" s="252"/>
      <c r="N262" s="253"/>
      <c r="O262" s="253"/>
      <c r="P262" s="253"/>
      <c r="Q262" s="253"/>
      <c r="R262" s="253"/>
      <c r="S262" s="253"/>
      <c r="T262" s="25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5" t="s">
        <v>135</v>
      </c>
      <c r="AU262" s="255" t="s">
        <v>86</v>
      </c>
      <c r="AV262" s="14" t="s">
        <v>86</v>
      </c>
      <c r="AW262" s="14" t="s">
        <v>33</v>
      </c>
      <c r="AX262" s="14" t="s">
        <v>76</v>
      </c>
      <c r="AY262" s="255" t="s">
        <v>127</v>
      </c>
    </row>
    <row r="263" s="13" customFormat="1">
      <c r="A263" s="13"/>
      <c r="B263" s="234"/>
      <c r="C263" s="235"/>
      <c r="D263" s="236" t="s">
        <v>135</v>
      </c>
      <c r="E263" s="237" t="s">
        <v>1</v>
      </c>
      <c r="F263" s="238" t="s">
        <v>293</v>
      </c>
      <c r="G263" s="235"/>
      <c r="H263" s="237" t="s">
        <v>1</v>
      </c>
      <c r="I263" s="239"/>
      <c r="J263" s="235"/>
      <c r="K263" s="235"/>
      <c r="L263" s="240"/>
      <c r="M263" s="241"/>
      <c r="N263" s="242"/>
      <c r="O263" s="242"/>
      <c r="P263" s="242"/>
      <c r="Q263" s="242"/>
      <c r="R263" s="242"/>
      <c r="S263" s="242"/>
      <c r="T263" s="24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4" t="s">
        <v>135</v>
      </c>
      <c r="AU263" s="244" t="s">
        <v>86</v>
      </c>
      <c r="AV263" s="13" t="s">
        <v>84</v>
      </c>
      <c r="AW263" s="13" t="s">
        <v>33</v>
      </c>
      <c r="AX263" s="13" t="s">
        <v>76</v>
      </c>
      <c r="AY263" s="244" t="s">
        <v>127</v>
      </c>
    </row>
    <row r="264" s="14" customFormat="1">
      <c r="A264" s="14"/>
      <c r="B264" s="245"/>
      <c r="C264" s="246"/>
      <c r="D264" s="236" t="s">
        <v>135</v>
      </c>
      <c r="E264" s="247" t="s">
        <v>1</v>
      </c>
      <c r="F264" s="248" t="s">
        <v>311</v>
      </c>
      <c r="G264" s="246"/>
      <c r="H264" s="249">
        <v>4.6200000000000001</v>
      </c>
      <c r="I264" s="250"/>
      <c r="J264" s="246"/>
      <c r="K264" s="246"/>
      <c r="L264" s="251"/>
      <c r="M264" s="252"/>
      <c r="N264" s="253"/>
      <c r="O264" s="253"/>
      <c r="P264" s="253"/>
      <c r="Q264" s="253"/>
      <c r="R264" s="253"/>
      <c r="S264" s="253"/>
      <c r="T264" s="25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5" t="s">
        <v>135</v>
      </c>
      <c r="AU264" s="255" t="s">
        <v>86</v>
      </c>
      <c r="AV264" s="14" t="s">
        <v>86</v>
      </c>
      <c r="AW264" s="14" t="s">
        <v>33</v>
      </c>
      <c r="AX264" s="14" t="s">
        <v>76</v>
      </c>
      <c r="AY264" s="255" t="s">
        <v>127</v>
      </c>
    </row>
    <row r="265" s="15" customFormat="1">
      <c r="A265" s="15"/>
      <c r="B265" s="256"/>
      <c r="C265" s="257"/>
      <c r="D265" s="236" t="s">
        <v>135</v>
      </c>
      <c r="E265" s="258" t="s">
        <v>1</v>
      </c>
      <c r="F265" s="259" t="s">
        <v>138</v>
      </c>
      <c r="G265" s="257"/>
      <c r="H265" s="260">
        <v>7.1400000000000006</v>
      </c>
      <c r="I265" s="261"/>
      <c r="J265" s="257"/>
      <c r="K265" s="257"/>
      <c r="L265" s="262"/>
      <c r="M265" s="263"/>
      <c r="N265" s="264"/>
      <c r="O265" s="264"/>
      <c r="P265" s="264"/>
      <c r="Q265" s="264"/>
      <c r="R265" s="264"/>
      <c r="S265" s="264"/>
      <c r="T265" s="26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66" t="s">
        <v>135</v>
      </c>
      <c r="AU265" s="266" t="s">
        <v>86</v>
      </c>
      <c r="AV265" s="15" t="s">
        <v>133</v>
      </c>
      <c r="AW265" s="15" t="s">
        <v>33</v>
      </c>
      <c r="AX265" s="15" t="s">
        <v>84</v>
      </c>
      <c r="AY265" s="266" t="s">
        <v>127</v>
      </c>
    </row>
    <row r="266" s="2" customFormat="1" ht="24.15" customHeight="1">
      <c r="A266" s="39"/>
      <c r="B266" s="40"/>
      <c r="C266" s="267" t="s">
        <v>312</v>
      </c>
      <c r="D266" s="267" t="s">
        <v>162</v>
      </c>
      <c r="E266" s="268" t="s">
        <v>313</v>
      </c>
      <c r="F266" s="269" t="s">
        <v>314</v>
      </c>
      <c r="G266" s="270" t="s">
        <v>154</v>
      </c>
      <c r="H266" s="271">
        <v>0.025000000000000001</v>
      </c>
      <c r="I266" s="272"/>
      <c r="J266" s="273">
        <f>ROUND(I266*H266,2)</f>
        <v>0</v>
      </c>
      <c r="K266" s="274"/>
      <c r="L266" s="275"/>
      <c r="M266" s="276" t="s">
        <v>1</v>
      </c>
      <c r="N266" s="277" t="s">
        <v>41</v>
      </c>
      <c r="O266" s="92"/>
      <c r="P266" s="230">
        <f>O266*H266</f>
        <v>0</v>
      </c>
      <c r="Q266" s="230">
        <v>1</v>
      </c>
      <c r="R266" s="230">
        <f>Q266*H266</f>
        <v>0.025000000000000001</v>
      </c>
      <c r="S266" s="230">
        <v>0</v>
      </c>
      <c r="T266" s="231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2" t="s">
        <v>165</v>
      </c>
      <c r="AT266" s="232" t="s">
        <v>162</v>
      </c>
      <c r="AU266" s="232" t="s">
        <v>86</v>
      </c>
      <c r="AY266" s="18" t="s">
        <v>127</v>
      </c>
      <c r="BE266" s="233">
        <f>IF(N266="základní",J266,0)</f>
        <v>0</v>
      </c>
      <c r="BF266" s="233">
        <f>IF(N266="snížená",J266,0)</f>
        <v>0</v>
      </c>
      <c r="BG266" s="233">
        <f>IF(N266="zákl. přenesená",J266,0)</f>
        <v>0</v>
      </c>
      <c r="BH266" s="233">
        <f>IF(N266="sníž. přenesená",J266,0)</f>
        <v>0</v>
      </c>
      <c r="BI266" s="233">
        <f>IF(N266="nulová",J266,0)</f>
        <v>0</v>
      </c>
      <c r="BJ266" s="18" t="s">
        <v>84</v>
      </c>
      <c r="BK266" s="233">
        <f>ROUND(I266*H266,2)</f>
        <v>0</v>
      </c>
      <c r="BL266" s="18" t="s">
        <v>133</v>
      </c>
      <c r="BM266" s="232" t="s">
        <v>315</v>
      </c>
    </row>
    <row r="267" s="2" customFormat="1">
      <c r="A267" s="39"/>
      <c r="B267" s="40"/>
      <c r="C267" s="41"/>
      <c r="D267" s="236" t="s">
        <v>231</v>
      </c>
      <c r="E267" s="41"/>
      <c r="F267" s="278" t="s">
        <v>316</v>
      </c>
      <c r="G267" s="41"/>
      <c r="H267" s="41"/>
      <c r="I267" s="279"/>
      <c r="J267" s="41"/>
      <c r="K267" s="41"/>
      <c r="L267" s="45"/>
      <c r="M267" s="280"/>
      <c r="N267" s="281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231</v>
      </c>
      <c r="AU267" s="18" t="s">
        <v>86</v>
      </c>
    </row>
    <row r="268" s="13" customFormat="1">
      <c r="A268" s="13"/>
      <c r="B268" s="234"/>
      <c r="C268" s="235"/>
      <c r="D268" s="236" t="s">
        <v>135</v>
      </c>
      <c r="E268" s="237" t="s">
        <v>1</v>
      </c>
      <c r="F268" s="238" t="s">
        <v>317</v>
      </c>
      <c r="G268" s="235"/>
      <c r="H268" s="237" t="s">
        <v>1</v>
      </c>
      <c r="I268" s="239"/>
      <c r="J268" s="235"/>
      <c r="K268" s="235"/>
      <c r="L268" s="240"/>
      <c r="M268" s="241"/>
      <c r="N268" s="242"/>
      <c r="O268" s="242"/>
      <c r="P268" s="242"/>
      <c r="Q268" s="242"/>
      <c r="R268" s="242"/>
      <c r="S268" s="242"/>
      <c r="T268" s="24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4" t="s">
        <v>135</v>
      </c>
      <c r="AU268" s="244" t="s">
        <v>86</v>
      </c>
      <c r="AV268" s="13" t="s">
        <v>84</v>
      </c>
      <c r="AW268" s="13" t="s">
        <v>33</v>
      </c>
      <c r="AX268" s="13" t="s">
        <v>76</v>
      </c>
      <c r="AY268" s="244" t="s">
        <v>127</v>
      </c>
    </row>
    <row r="269" s="13" customFormat="1">
      <c r="A269" s="13"/>
      <c r="B269" s="234"/>
      <c r="C269" s="235"/>
      <c r="D269" s="236" t="s">
        <v>135</v>
      </c>
      <c r="E269" s="237" t="s">
        <v>1</v>
      </c>
      <c r="F269" s="238" t="s">
        <v>309</v>
      </c>
      <c r="G269" s="235"/>
      <c r="H269" s="237" t="s">
        <v>1</v>
      </c>
      <c r="I269" s="239"/>
      <c r="J269" s="235"/>
      <c r="K269" s="235"/>
      <c r="L269" s="240"/>
      <c r="M269" s="241"/>
      <c r="N269" s="242"/>
      <c r="O269" s="242"/>
      <c r="P269" s="242"/>
      <c r="Q269" s="242"/>
      <c r="R269" s="242"/>
      <c r="S269" s="242"/>
      <c r="T269" s="24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4" t="s">
        <v>135</v>
      </c>
      <c r="AU269" s="244" t="s">
        <v>86</v>
      </c>
      <c r="AV269" s="13" t="s">
        <v>84</v>
      </c>
      <c r="AW269" s="13" t="s">
        <v>33</v>
      </c>
      <c r="AX269" s="13" t="s">
        <v>76</v>
      </c>
      <c r="AY269" s="244" t="s">
        <v>127</v>
      </c>
    </row>
    <row r="270" s="14" customFormat="1">
      <c r="A270" s="14"/>
      <c r="B270" s="245"/>
      <c r="C270" s="246"/>
      <c r="D270" s="236" t="s">
        <v>135</v>
      </c>
      <c r="E270" s="247" t="s">
        <v>1</v>
      </c>
      <c r="F270" s="248" t="s">
        <v>318</v>
      </c>
      <c r="G270" s="246"/>
      <c r="H270" s="249">
        <v>0.0080000000000000002</v>
      </c>
      <c r="I270" s="250"/>
      <c r="J270" s="246"/>
      <c r="K270" s="246"/>
      <c r="L270" s="251"/>
      <c r="M270" s="252"/>
      <c r="N270" s="253"/>
      <c r="O270" s="253"/>
      <c r="P270" s="253"/>
      <c r="Q270" s="253"/>
      <c r="R270" s="253"/>
      <c r="S270" s="253"/>
      <c r="T270" s="25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5" t="s">
        <v>135</v>
      </c>
      <c r="AU270" s="255" t="s">
        <v>86</v>
      </c>
      <c r="AV270" s="14" t="s">
        <v>86</v>
      </c>
      <c r="AW270" s="14" t="s">
        <v>33</v>
      </c>
      <c r="AX270" s="14" t="s">
        <v>76</v>
      </c>
      <c r="AY270" s="255" t="s">
        <v>127</v>
      </c>
    </row>
    <row r="271" s="13" customFormat="1">
      <c r="A271" s="13"/>
      <c r="B271" s="234"/>
      <c r="C271" s="235"/>
      <c r="D271" s="236" t="s">
        <v>135</v>
      </c>
      <c r="E271" s="237" t="s">
        <v>1</v>
      </c>
      <c r="F271" s="238" t="s">
        <v>293</v>
      </c>
      <c r="G271" s="235"/>
      <c r="H271" s="237" t="s">
        <v>1</v>
      </c>
      <c r="I271" s="239"/>
      <c r="J271" s="235"/>
      <c r="K271" s="235"/>
      <c r="L271" s="240"/>
      <c r="M271" s="241"/>
      <c r="N271" s="242"/>
      <c r="O271" s="242"/>
      <c r="P271" s="242"/>
      <c r="Q271" s="242"/>
      <c r="R271" s="242"/>
      <c r="S271" s="242"/>
      <c r="T271" s="24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4" t="s">
        <v>135</v>
      </c>
      <c r="AU271" s="244" t="s">
        <v>86</v>
      </c>
      <c r="AV271" s="13" t="s">
        <v>84</v>
      </c>
      <c r="AW271" s="13" t="s">
        <v>33</v>
      </c>
      <c r="AX271" s="13" t="s">
        <v>76</v>
      </c>
      <c r="AY271" s="244" t="s">
        <v>127</v>
      </c>
    </row>
    <row r="272" s="14" customFormat="1">
      <c r="A272" s="14"/>
      <c r="B272" s="245"/>
      <c r="C272" s="246"/>
      <c r="D272" s="236" t="s">
        <v>135</v>
      </c>
      <c r="E272" s="247" t="s">
        <v>1</v>
      </c>
      <c r="F272" s="248" t="s">
        <v>319</v>
      </c>
      <c r="G272" s="246"/>
      <c r="H272" s="249">
        <v>0.017000000000000001</v>
      </c>
      <c r="I272" s="250"/>
      <c r="J272" s="246"/>
      <c r="K272" s="246"/>
      <c r="L272" s="251"/>
      <c r="M272" s="252"/>
      <c r="N272" s="253"/>
      <c r="O272" s="253"/>
      <c r="P272" s="253"/>
      <c r="Q272" s="253"/>
      <c r="R272" s="253"/>
      <c r="S272" s="253"/>
      <c r="T272" s="25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5" t="s">
        <v>135</v>
      </c>
      <c r="AU272" s="255" t="s">
        <v>86</v>
      </c>
      <c r="AV272" s="14" t="s">
        <v>86</v>
      </c>
      <c r="AW272" s="14" t="s">
        <v>33</v>
      </c>
      <c r="AX272" s="14" t="s">
        <v>76</v>
      </c>
      <c r="AY272" s="255" t="s">
        <v>127</v>
      </c>
    </row>
    <row r="273" s="15" customFormat="1">
      <c r="A273" s="15"/>
      <c r="B273" s="256"/>
      <c r="C273" s="257"/>
      <c r="D273" s="236" t="s">
        <v>135</v>
      </c>
      <c r="E273" s="258" t="s">
        <v>1</v>
      </c>
      <c r="F273" s="259" t="s">
        <v>138</v>
      </c>
      <c r="G273" s="257"/>
      <c r="H273" s="260">
        <v>0.025000000000000001</v>
      </c>
      <c r="I273" s="261"/>
      <c r="J273" s="257"/>
      <c r="K273" s="257"/>
      <c r="L273" s="262"/>
      <c r="M273" s="263"/>
      <c r="N273" s="264"/>
      <c r="O273" s="264"/>
      <c r="P273" s="264"/>
      <c r="Q273" s="264"/>
      <c r="R273" s="264"/>
      <c r="S273" s="264"/>
      <c r="T273" s="26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66" t="s">
        <v>135</v>
      </c>
      <c r="AU273" s="266" t="s">
        <v>86</v>
      </c>
      <c r="AV273" s="15" t="s">
        <v>133</v>
      </c>
      <c r="AW273" s="15" t="s">
        <v>33</v>
      </c>
      <c r="AX273" s="15" t="s">
        <v>84</v>
      </c>
      <c r="AY273" s="266" t="s">
        <v>127</v>
      </c>
    </row>
    <row r="274" s="2" customFormat="1" ht="24.15" customHeight="1">
      <c r="A274" s="39"/>
      <c r="B274" s="40"/>
      <c r="C274" s="267" t="s">
        <v>320</v>
      </c>
      <c r="D274" s="267" t="s">
        <v>162</v>
      </c>
      <c r="E274" s="268" t="s">
        <v>321</v>
      </c>
      <c r="F274" s="269" t="s">
        <v>322</v>
      </c>
      <c r="G274" s="270" t="s">
        <v>154</v>
      </c>
      <c r="H274" s="271">
        <v>0.10299999999999999</v>
      </c>
      <c r="I274" s="272"/>
      <c r="J274" s="273">
        <f>ROUND(I274*H274,2)</f>
        <v>0</v>
      </c>
      <c r="K274" s="274"/>
      <c r="L274" s="275"/>
      <c r="M274" s="276" t="s">
        <v>1</v>
      </c>
      <c r="N274" s="277" t="s">
        <v>41</v>
      </c>
      <c r="O274" s="92"/>
      <c r="P274" s="230">
        <f>O274*H274</f>
        <v>0</v>
      </c>
      <c r="Q274" s="230">
        <v>1</v>
      </c>
      <c r="R274" s="230">
        <f>Q274*H274</f>
        <v>0.10299999999999999</v>
      </c>
      <c r="S274" s="230">
        <v>0</v>
      </c>
      <c r="T274" s="231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2" t="s">
        <v>165</v>
      </c>
      <c r="AT274" s="232" t="s">
        <v>162</v>
      </c>
      <c r="AU274" s="232" t="s">
        <v>86</v>
      </c>
      <c r="AY274" s="18" t="s">
        <v>127</v>
      </c>
      <c r="BE274" s="233">
        <f>IF(N274="základní",J274,0)</f>
        <v>0</v>
      </c>
      <c r="BF274" s="233">
        <f>IF(N274="snížená",J274,0)</f>
        <v>0</v>
      </c>
      <c r="BG274" s="233">
        <f>IF(N274="zákl. přenesená",J274,0)</f>
        <v>0</v>
      </c>
      <c r="BH274" s="233">
        <f>IF(N274="sníž. přenesená",J274,0)</f>
        <v>0</v>
      </c>
      <c r="BI274" s="233">
        <f>IF(N274="nulová",J274,0)</f>
        <v>0</v>
      </c>
      <c r="BJ274" s="18" t="s">
        <v>84</v>
      </c>
      <c r="BK274" s="233">
        <f>ROUND(I274*H274,2)</f>
        <v>0</v>
      </c>
      <c r="BL274" s="18" t="s">
        <v>133</v>
      </c>
      <c r="BM274" s="232" t="s">
        <v>323</v>
      </c>
    </row>
    <row r="275" s="2" customFormat="1">
      <c r="A275" s="39"/>
      <c r="B275" s="40"/>
      <c r="C275" s="41"/>
      <c r="D275" s="236" t="s">
        <v>231</v>
      </c>
      <c r="E275" s="41"/>
      <c r="F275" s="278" t="s">
        <v>324</v>
      </c>
      <c r="G275" s="41"/>
      <c r="H275" s="41"/>
      <c r="I275" s="279"/>
      <c r="J275" s="41"/>
      <c r="K275" s="41"/>
      <c r="L275" s="45"/>
      <c r="M275" s="280"/>
      <c r="N275" s="281"/>
      <c r="O275" s="92"/>
      <c r="P275" s="92"/>
      <c r="Q275" s="92"/>
      <c r="R275" s="92"/>
      <c r="S275" s="92"/>
      <c r="T275" s="93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231</v>
      </c>
      <c r="AU275" s="18" t="s">
        <v>86</v>
      </c>
    </row>
    <row r="276" s="13" customFormat="1">
      <c r="A276" s="13"/>
      <c r="B276" s="234"/>
      <c r="C276" s="235"/>
      <c r="D276" s="236" t="s">
        <v>135</v>
      </c>
      <c r="E276" s="237" t="s">
        <v>1</v>
      </c>
      <c r="F276" s="238" t="s">
        <v>309</v>
      </c>
      <c r="G276" s="235"/>
      <c r="H276" s="237" t="s">
        <v>1</v>
      </c>
      <c r="I276" s="239"/>
      <c r="J276" s="235"/>
      <c r="K276" s="235"/>
      <c r="L276" s="240"/>
      <c r="M276" s="241"/>
      <c r="N276" s="242"/>
      <c r="O276" s="242"/>
      <c r="P276" s="242"/>
      <c r="Q276" s="242"/>
      <c r="R276" s="242"/>
      <c r="S276" s="242"/>
      <c r="T276" s="24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4" t="s">
        <v>135</v>
      </c>
      <c r="AU276" s="244" t="s">
        <v>86</v>
      </c>
      <c r="AV276" s="13" t="s">
        <v>84</v>
      </c>
      <c r="AW276" s="13" t="s">
        <v>33</v>
      </c>
      <c r="AX276" s="13" t="s">
        <v>76</v>
      </c>
      <c r="AY276" s="244" t="s">
        <v>127</v>
      </c>
    </row>
    <row r="277" s="14" customFormat="1">
      <c r="A277" s="14"/>
      <c r="B277" s="245"/>
      <c r="C277" s="246"/>
      <c r="D277" s="236" t="s">
        <v>135</v>
      </c>
      <c r="E277" s="247" t="s">
        <v>1</v>
      </c>
      <c r="F277" s="248" t="s">
        <v>325</v>
      </c>
      <c r="G277" s="246"/>
      <c r="H277" s="249">
        <v>0.048000000000000001</v>
      </c>
      <c r="I277" s="250"/>
      <c r="J277" s="246"/>
      <c r="K277" s="246"/>
      <c r="L277" s="251"/>
      <c r="M277" s="252"/>
      <c r="N277" s="253"/>
      <c r="O277" s="253"/>
      <c r="P277" s="253"/>
      <c r="Q277" s="253"/>
      <c r="R277" s="253"/>
      <c r="S277" s="253"/>
      <c r="T277" s="25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5" t="s">
        <v>135</v>
      </c>
      <c r="AU277" s="255" t="s">
        <v>86</v>
      </c>
      <c r="AV277" s="14" t="s">
        <v>86</v>
      </c>
      <c r="AW277" s="14" t="s">
        <v>33</v>
      </c>
      <c r="AX277" s="14" t="s">
        <v>76</v>
      </c>
      <c r="AY277" s="255" t="s">
        <v>127</v>
      </c>
    </row>
    <row r="278" s="13" customFormat="1">
      <c r="A278" s="13"/>
      <c r="B278" s="234"/>
      <c r="C278" s="235"/>
      <c r="D278" s="236" t="s">
        <v>135</v>
      </c>
      <c r="E278" s="237" t="s">
        <v>1</v>
      </c>
      <c r="F278" s="238" t="s">
        <v>293</v>
      </c>
      <c r="G278" s="235"/>
      <c r="H278" s="237" t="s">
        <v>1</v>
      </c>
      <c r="I278" s="239"/>
      <c r="J278" s="235"/>
      <c r="K278" s="235"/>
      <c r="L278" s="240"/>
      <c r="M278" s="241"/>
      <c r="N278" s="242"/>
      <c r="O278" s="242"/>
      <c r="P278" s="242"/>
      <c r="Q278" s="242"/>
      <c r="R278" s="242"/>
      <c r="S278" s="242"/>
      <c r="T278" s="24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4" t="s">
        <v>135</v>
      </c>
      <c r="AU278" s="244" t="s">
        <v>86</v>
      </c>
      <c r="AV278" s="13" t="s">
        <v>84</v>
      </c>
      <c r="AW278" s="13" t="s">
        <v>33</v>
      </c>
      <c r="AX278" s="13" t="s">
        <v>76</v>
      </c>
      <c r="AY278" s="244" t="s">
        <v>127</v>
      </c>
    </row>
    <row r="279" s="14" customFormat="1">
      <c r="A279" s="14"/>
      <c r="B279" s="245"/>
      <c r="C279" s="246"/>
      <c r="D279" s="236" t="s">
        <v>135</v>
      </c>
      <c r="E279" s="247" t="s">
        <v>1</v>
      </c>
      <c r="F279" s="248" t="s">
        <v>326</v>
      </c>
      <c r="G279" s="246"/>
      <c r="H279" s="249">
        <v>0.055</v>
      </c>
      <c r="I279" s="250"/>
      <c r="J279" s="246"/>
      <c r="K279" s="246"/>
      <c r="L279" s="251"/>
      <c r="M279" s="252"/>
      <c r="N279" s="253"/>
      <c r="O279" s="253"/>
      <c r="P279" s="253"/>
      <c r="Q279" s="253"/>
      <c r="R279" s="253"/>
      <c r="S279" s="253"/>
      <c r="T279" s="25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5" t="s">
        <v>135</v>
      </c>
      <c r="AU279" s="255" t="s">
        <v>86</v>
      </c>
      <c r="AV279" s="14" t="s">
        <v>86</v>
      </c>
      <c r="AW279" s="14" t="s">
        <v>33</v>
      </c>
      <c r="AX279" s="14" t="s">
        <v>76</v>
      </c>
      <c r="AY279" s="255" t="s">
        <v>127</v>
      </c>
    </row>
    <row r="280" s="15" customFormat="1">
      <c r="A280" s="15"/>
      <c r="B280" s="256"/>
      <c r="C280" s="257"/>
      <c r="D280" s="236" t="s">
        <v>135</v>
      </c>
      <c r="E280" s="258" t="s">
        <v>1</v>
      </c>
      <c r="F280" s="259" t="s">
        <v>138</v>
      </c>
      <c r="G280" s="257"/>
      <c r="H280" s="260">
        <v>0.10300000000000001</v>
      </c>
      <c r="I280" s="261"/>
      <c r="J280" s="257"/>
      <c r="K280" s="257"/>
      <c r="L280" s="262"/>
      <c r="M280" s="263"/>
      <c r="N280" s="264"/>
      <c r="O280" s="264"/>
      <c r="P280" s="264"/>
      <c r="Q280" s="264"/>
      <c r="R280" s="264"/>
      <c r="S280" s="264"/>
      <c r="T280" s="26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66" t="s">
        <v>135</v>
      </c>
      <c r="AU280" s="266" t="s">
        <v>86</v>
      </c>
      <c r="AV280" s="15" t="s">
        <v>133</v>
      </c>
      <c r="AW280" s="15" t="s">
        <v>33</v>
      </c>
      <c r="AX280" s="15" t="s">
        <v>84</v>
      </c>
      <c r="AY280" s="266" t="s">
        <v>127</v>
      </c>
    </row>
    <row r="281" s="2" customFormat="1" ht="21.75" customHeight="1">
      <c r="A281" s="39"/>
      <c r="B281" s="40"/>
      <c r="C281" s="267" t="s">
        <v>327</v>
      </c>
      <c r="D281" s="267" t="s">
        <v>162</v>
      </c>
      <c r="E281" s="268" t="s">
        <v>328</v>
      </c>
      <c r="F281" s="269" t="s">
        <v>329</v>
      </c>
      <c r="G281" s="270" t="s">
        <v>154</v>
      </c>
      <c r="H281" s="271">
        <v>0.028000000000000001</v>
      </c>
      <c r="I281" s="272"/>
      <c r="J281" s="273">
        <f>ROUND(I281*H281,2)</f>
        <v>0</v>
      </c>
      <c r="K281" s="274"/>
      <c r="L281" s="275"/>
      <c r="M281" s="276" t="s">
        <v>1</v>
      </c>
      <c r="N281" s="277" t="s">
        <v>41</v>
      </c>
      <c r="O281" s="92"/>
      <c r="P281" s="230">
        <f>O281*H281</f>
        <v>0</v>
      </c>
      <c r="Q281" s="230">
        <v>1</v>
      </c>
      <c r="R281" s="230">
        <f>Q281*H281</f>
        <v>0.028000000000000001</v>
      </c>
      <c r="S281" s="230">
        <v>0</v>
      </c>
      <c r="T281" s="231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2" t="s">
        <v>165</v>
      </c>
      <c r="AT281" s="232" t="s">
        <v>162</v>
      </c>
      <c r="AU281" s="232" t="s">
        <v>86</v>
      </c>
      <c r="AY281" s="18" t="s">
        <v>127</v>
      </c>
      <c r="BE281" s="233">
        <f>IF(N281="základní",J281,0)</f>
        <v>0</v>
      </c>
      <c r="BF281" s="233">
        <f>IF(N281="snížená",J281,0)</f>
        <v>0</v>
      </c>
      <c r="BG281" s="233">
        <f>IF(N281="zákl. přenesená",J281,0)</f>
        <v>0</v>
      </c>
      <c r="BH281" s="233">
        <f>IF(N281="sníž. přenesená",J281,0)</f>
        <v>0</v>
      </c>
      <c r="BI281" s="233">
        <f>IF(N281="nulová",J281,0)</f>
        <v>0</v>
      </c>
      <c r="BJ281" s="18" t="s">
        <v>84</v>
      </c>
      <c r="BK281" s="233">
        <f>ROUND(I281*H281,2)</f>
        <v>0</v>
      </c>
      <c r="BL281" s="18" t="s">
        <v>133</v>
      </c>
      <c r="BM281" s="232" t="s">
        <v>330</v>
      </c>
    </row>
    <row r="282" s="2" customFormat="1">
      <c r="A282" s="39"/>
      <c r="B282" s="40"/>
      <c r="C282" s="41"/>
      <c r="D282" s="236" t="s">
        <v>231</v>
      </c>
      <c r="E282" s="41"/>
      <c r="F282" s="278" t="s">
        <v>331</v>
      </c>
      <c r="G282" s="41"/>
      <c r="H282" s="41"/>
      <c r="I282" s="279"/>
      <c r="J282" s="41"/>
      <c r="K282" s="41"/>
      <c r="L282" s="45"/>
      <c r="M282" s="280"/>
      <c r="N282" s="281"/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231</v>
      </c>
      <c r="AU282" s="18" t="s">
        <v>86</v>
      </c>
    </row>
    <row r="283" s="13" customFormat="1">
      <c r="A283" s="13"/>
      <c r="B283" s="234"/>
      <c r="C283" s="235"/>
      <c r="D283" s="236" t="s">
        <v>135</v>
      </c>
      <c r="E283" s="237" t="s">
        <v>1</v>
      </c>
      <c r="F283" s="238" t="s">
        <v>309</v>
      </c>
      <c r="G283" s="235"/>
      <c r="H283" s="237" t="s">
        <v>1</v>
      </c>
      <c r="I283" s="239"/>
      <c r="J283" s="235"/>
      <c r="K283" s="235"/>
      <c r="L283" s="240"/>
      <c r="M283" s="241"/>
      <c r="N283" s="242"/>
      <c r="O283" s="242"/>
      <c r="P283" s="242"/>
      <c r="Q283" s="242"/>
      <c r="R283" s="242"/>
      <c r="S283" s="242"/>
      <c r="T283" s="24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4" t="s">
        <v>135</v>
      </c>
      <c r="AU283" s="244" t="s">
        <v>86</v>
      </c>
      <c r="AV283" s="13" t="s">
        <v>84</v>
      </c>
      <c r="AW283" s="13" t="s">
        <v>33</v>
      </c>
      <c r="AX283" s="13" t="s">
        <v>76</v>
      </c>
      <c r="AY283" s="244" t="s">
        <v>127</v>
      </c>
    </row>
    <row r="284" s="14" customFormat="1">
      <c r="A284" s="14"/>
      <c r="B284" s="245"/>
      <c r="C284" s="246"/>
      <c r="D284" s="236" t="s">
        <v>135</v>
      </c>
      <c r="E284" s="247" t="s">
        <v>1</v>
      </c>
      <c r="F284" s="248" t="s">
        <v>332</v>
      </c>
      <c r="G284" s="246"/>
      <c r="H284" s="249">
        <v>0.012999999999999999</v>
      </c>
      <c r="I284" s="250"/>
      <c r="J284" s="246"/>
      <c r="K284" s="246"/>
      <c r="L284" s="251"/>
      <c r="M284" s="252"/>
      <c r="N284" s="253"/>
      <c r="O284" s="253"/>
      <c r="P284" s="253"/>
      <c r="Q284" s="253"/>
      <c r="R284" s="253"/>
      <c r="S284" s="253"/>
      <c r="T284" s="25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5" t="s">
        <v>135</v>
      </c>
      <c r="AU284" s="255" t="s">
        <v>86</v>
      </c>
      <c r="AV284" s="14" t="s">
        <v>86</v>
      </c>
      <c r="AW284" s="14" t="s">
        <v>33</v>
      </c>
      <c r="AX284" s="14" t="s">
        <v>76</v>
      </c>
      <c r="AY284" s="255" t="s">
        <v>127</v>
      </c>
    </row>
    <row r="285" s="13" customFormat="1">
      <c r="A285" s="13"/>
      <c r="B285" s="234"/>
      <c r="C285" s="235"/>
      <c r="D285" s="236" t="s">
        <v>135</v>
      </c>
      <c r="E285" s="237" t="s">
        <v>1</v>
      </c>
      <c r="F285" s="238" t="s">
        <v>293</v>
      </c>
      <c r="G285" s="235"/>
      <c r="H285" s="237" t="s">
        <v>1</v>
      </c>
      <c r="I285" s="239"/>
      <c r="J285" s="235"/>
      <c r="K285" s="235"/>
      <c r="L285" s="240"/>
      <c r="M285" s="241"/>
      <c r="N285" s="242"/>
      <c r="O285" s="242"/>
      <c r="P285" s="242"/>
      <c r="Q285" s="242"/>
      <c r="R285" s="242"/>
      <c r="S285" s="242"/>
      <c r="T285" s="24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4" t="s">
        <v>135</v>
      </c>
      <c r="AU285" s="244" t="s">
        <v>86</v>
      </c>
      <c r="AV285" s="13" t="s">
        <v>84</v>
      </c>
      <c r="AW285" s="13" t="s">
        <v>33</v>
      </c>
      <c r="AX285" s="13" t="s">
        <v>76</v>
      </c>
      <c r="AY285" s="244" t="s">
        <v>127</v>
      </c>
    </row>
    <row r="286" s="14" customFormat="1">
      <c r="A286" s="14"/>
      <c r="B286" s="245"/>
      <c r="C286" s="246"/>
      <c r="D286" s="236" t="s">
        <v>135</v>
      </c>
      <c r="E286" s="247" t="s">
        <v>1</v>
      </c>
      <c r="F286" s="248" t="s">
        <v>333</v>
      </c>
      <c r="G286" s="246"/>
      <c r="H286" s="249">
        <v>0.014999999999999999</v>
      </c>
      <c r="I286" s="250"/>
      <c r="J286" s="246"/>
      <c r="K286" s="246"/>
      <c r="L286" s="251"/>
      <c r="M286" s="252"/>
      <c r="N286" s="253"/>
      <c r="O286" s="253"/>
      <c r="P286" s="253"/>
      <c r="Q286" s="253"/>
      <c r="R286" s="253"/>
      <c r="S286" s="253"/>
      <c r="T286" s="25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5" t="s">
        <v>135</v>
      </c>
      <c r="AU286" s="255" t="s">
        <v>86</v>
      </c>
      <c r="AV286" s="14" t="s">
        <v>86</v>
      </c>
      <c r="AW286" s="14" t="s">
        <v>33</v>
      </c>
      <c r="AX286" s="14" t="s">
        <v>76</v>
      </c>
      <c r="AY286" s="255" t="s">
        <v>127</v>
      </c>
    </row>
    <row r="287" s="15" customFormat="1">
      <c r="A287" s="15"/>
      <c r="B287" s="256"/>
      <c r="C287" s="257"/>
      <c r="D287" s="236" t="s">
        <v>135</v>
      </c>
      <c r="E287" s="258" t="s">
        <v>1</v>
      </c>
      <c r="F287" s="259" t="s">
        <v>138</v>
      </c>
      <c r="G287" s="257"/>
      <c r="H287" s="260">
        <v>0.027999999999999997</v>
      </c>
      <c r="I287" s="261"/>
      <c r="J287" s="257"/>
      <c r="K287" s="257"/>
      <c r="L287" s="262"/>
      <c r="M287" s="263"/>
      <c r="N287" s="264"/>
      <c r="O287" s="264"/>
      <c r="P287" s="264"/>
      <c r="Q287" s="264"/>
      <c r="R287" s="264"/>
      <c r="S287" s="264"/>
      <c r="T287" s="26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66" t="s">
        <v>135</v>
      </c>
      <c r="AU287" s="266" t="s">
        <v>86</v>
      </c>
      <c r="AV287" s="15" t="s">
        <v>133</v>
      </c>
      <c r="AW287" s="15" t="s">
        <v>33</v>
      </c>
      <c r="AX287" s="15" t="s">
        <v>84</v>
      </c>
      <c r="AY287" s="266" t="s">
        <v>127</v>
      </c>
    </row>
    <row r="288" s="2" customFormat="1" ht="24.15" customHeight="1">
      <c r="A288" s="39"/>
      <c r="B288" s="40"/>
      <c r="C288" s="220" t="s">
        <v>334</v>
      </c>
      <c r="D288" s="220" t="s">
        <v>129</v>
      </c>
      <c r="E288" s="221" t="s">
        <v>335</v>
      </c>
      <c r="F288" s="222" t="s">
        <v>336</v>
      </c>
      <c r="G288" s="223" t="s">
        <v>179</v>
      </c>
      <c r="H288" s="224">
        <v>7.1399999999999997</v>
      </c>
      <c r="I288" s="225"/>
      <c r="J288" s="226">
        <f>ROUND(I288*H288,2)</f>
        <v>0</v>
      </c>
      <c r="K288" s="227"/>
      <c r="L288" s="45"/>
      <c r="M288" s="228" t="s">
        <v>1</v>
      </c>
      <c r="N288" s="229" t="s">
        <v>41</v>
      </c>
      <c r="O288" s="92"/>
      <c r="P288" s="230">
        <f>O288*H288</f>
        <v>0</v>
      </c>
      <c r="Q288" s="230">
        <v>0.00081967200000000002</v>
      </c>
      <c r="R288" s="230">
        <f>Q288*H288</f>
        <v>0.0058524580800000002</v>
      </c>
      <c r="S288" s="230">
        <v>0</v>
      </c>
      <c r="T288" s="231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2" t="s">
        <v>133</v>
      </c>
      <c r="AT288" s="232" t="s">
        <v>129</v>
      </c>
      <c r="AU288" s="232" t="s">
        <v>86</v>
      </c>
      <c r="AY288" s="18" t="s">
        <v>127</v>
      </c>
      <c r="BE288" s="233">
        <f>IF(N288="základní",J288,0)</f>
        <v>0</v>
      </c>
      <c r="BF288" s="233">
        <f>IF(N288="snížená",J288,0)</f>
        <v>0</v>
      </c>
      <c r="BG288" s="233">
        <f>IF(N288="zákl. přenesená",J288,0)</f>
        <v>0</v>
      </c>
      <c r="BH288" s="233">
        <f>IF(N288="sníž. přenesená",J288,0)</f>
        <v>0</v>
      </c>
      <c r="BI288" s="233">
        <f>IF(N288="nulová",J288,0)</f>
        <v>0</v>
      </c>
      <c r="BJ288" s="18" t="s">
        <v>84</v>
      </c>
      <c r="BK288" s="233">
        <f>ROUND(I288*H288,2)</f>
        <v>0</v>
      </c>
      <c r="BL288" s="18" t="s">
        <v>133</v>
      </c>
      <c r="BM288" s="232" t="s">
        <v>337</v>
      </c>
    </row>
    <row r="289" s="13" customFormat="1">
      <c r="A289" s="13"/>
      <c r="B289" s="234"/>
      <c r="C289" s="235"/>
      <c r="D289" s="236" t="s">
        <v>135</v>
      </c>
      <c r="E289" s="237" t="s">
        <v>1</v>
      </c>
      <c r="F289" s="238" t="s">
        <v>308</v>
      </c>
      <c r="G289" s="235"/>
      <c r="H289" s="237" t="s">
        <v>1</v>
      </c>
      <c r="I289" s="239"/>
      <c r="J289" s="235"/>
      <c r="K289" s="235"/>
      <c r="L289" s="240"/>
      <c r="M289" s="241"/>
      <c r="N289" s="242"/>
      <c r="O289" s="242"/>
      <c r="P289" s="242"/>
      <c r="Q289" s="242"/>
      <c r="R289" s="242"/>
      <c r="S289" s="242"/>
      <c r="T289" s="24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4" t="s">
        <v>135</v>
      </c>
      <c r="AU289" s="244" t="s">
        <v>86</v>
      </c>
      <c r="AV289" s="13" t="s">
        <v>84</v>
      </c>
      <c r="AW289" s="13" t="s">
        <v>33</v>
      </c>
      <c r="AX289" s="13" t="s">
        <v>76</v>
      </c>
      <c r="AY289" s="244" t="s">
        <v>127</v>
      </c>
    </row>
    <row r="290" s="13" customFormat="1">
      <c r="A290" s="13"/>
      <c r="B290" s="234"/>
      <c r="C290" s="235"/>
      <c r="D290" s="236" t="s">
        <v>135</v>
      </c>
      <c r="E290" s="237" t="s">
        <v>1</v>
      </c>
      <c r="F290" s="238" t="s">
        <v>309</v>
      </c>
      <c r="G290" s="235"/>
      <c r="H290" s="237" t="s">
        <v>1</v>
      </c>
      <c r="I290" s="239"/>
      <c r="J290" s="235"/>
      <c r="K290" s="235"/>
      <c r="L290" s="240"/>
      <c r="M290" s="241"/>
      <c r="N290" s="242"/>
      <c r="O290" s="242"/>
      <c r="P290" s="242"/>
      <c r="Q290" s="242"/>
      <c r="R290" s="242"/>
      <c r="S290" s="242"/>
      <c r="T290" s="24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4" t="s">
        <v>135</v>
      </c>
      <c r="AU290" s="244" t="s">
        <v>86</v>
      </c>
      <c r="AV290" s="13" t="s">
        <v>84</v>
      </c>
      <c r="AW290" s="13" t="s">
        <v>33</v>
      </c>
      <c r="AX290" s="13" t="s">
        <v>76</v>
      </c>
      <c r="AY290" s="244" t="s">
        <v>127</v>
      </c>
    </row>
    <row r="291" s="14" customFormat="1">
      <c r="A291" s="14"/>
      <c r="B291" s="245"/>
      <c r="C291" s="246"/>
      <c r="D291" s="236" t="s">
        <v>135</v>
      </c>
      <c r="E291" s="247" t="s">
        <v>1</v>
      </c>
      <c r="F291" s="248" t="s">
        <v>310</v>
      </c>
      <c r="G291" s="246"/>
      <c r="H291" s="249">
        <v>2.52</v>
      </c>
      <c r="I291" s="250"/>
      <c r="J291" s="246"/>
      <c r="K291" s="246"/>
      <c r="L291" s="251"/>
      <c r="M291" s="252"/>
      <c r="N291" s="253"/>
      <c r="O291" s="253"/>
      <c r="P291" s="253"/>
      <c r="Q291" s="253"/>
      <c r="R291" s="253"/>
      <c r="S291" s="253"/>
      <c r="T291" s="25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5" t="s">
        <v>135</v>
      </c>
      <c r="AU291" s="255" t="s">
        <v>86</v>
      </c>
      <c r="AV291" s="14" t="s">
        <v>86</v>
      </c>
      <c r="AW291" s="14" t="s">
        <v>33</v>
      </c>
      <c r="AX291" s="14" t="s">
        <v>76</v>
      </c>
      <c r="AY291" s="255" t="s">
        <v>127</v>
      </c>
    </row>
    <row r="292" s="13" customFormat="1">
      <c r="A292" s="13"/>
      <c r="B292" s="234"/>
      <c r="C292" s="235"/>
      <c r="D292" s="236" t="s">
        <v>135</v>
      </c>
      <c r="E292" s="237" t="s">
        <v>1</v>
      </c>
      <c r="F292" s="238" t="s">
        <v>293</v>
      </c>
      <c r="G292" s="235"/>
      <c r="H292" s="237" t="s">
        <v>1</v>
      </c>
      <c r="I292" s="239"/>
      <c r="J292" s="235"/>
      <c r="K292" s="235"/>
      <c r="L292" s="240"/>
      <c r="M292" s="241"/>
      <c r="N292" s="242"/>
      <c r="O292" s="242"/>
      <c r="P292" s="242"/>
      <c r="Q292" s="242"/>
      <c r="R292" s="242"/>
      <c r="S292" s="242"/>
      <c r="T292" s="24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4" t="s">
        <v>135</v>
      </c>
      <c r="AU292" s="244" t="s">
        <v>86</v>
      </c>
      <c r="AV292" s="13" t="s">
        <v>84</v>
      </c>
      <c r="AW292" s="13" t="s">
        <v>33</v>
      </c>
      <c r="AX292" s="13" t="s">
        <v>76</v>
      </c>
      <c r="AY292" s="244" t="s">
        <v>127</v>
      </c>
    </row>
    <row r="293" s="14" customFormat="1">
      <c r="A293" s="14"/>
      <c r="B293" s="245"/>
      <c r="C293" s="246"/>
      <c r="D293" s="236" t="s">
        <v>135</v>
      </c>
      <c r="E293" s="247" t="s">
        <v>1</v>
      </c>
      <c r="F293" s="248" t="s">
        <v>311</v>
      </c>
      <c r="G293" s="246"/>
      <c r="H293" s="249">
        <v>4.6200000000000001</v>
      </c>
      <c r="I293" s="250"/>
      <c r="J293" s="246"/>
      <c r="K293" s="246"/>
      <c r="L293" s="251"/>
      <c r="M293" s="252"/>
      <c r="N293" s="253"/>
      <c r="O293" s="253"/>
      <c r="P293" s="253"/>
      <c r="Q293" s="253"/>
      <c r="R293" s="253"/>
      <c r="S293" s="253"/>
      <c r="T293" s="25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5" t="s">
        <v>135</v>
      </c>
      <c r="AU293" s="255" t="s">
        <v>86</v>
      </c>
      <c r="AV293" s="14" t="s">
        <v>86</v>
      </c>
      <c r="AW293" s="14" t="s">
        <v>33</v>
      </c>
      <c r="AX293" s="14" t="s">
        <v>76</v>
      </c>
      <c r="AY293" s="255" t="s">
        <v>127</v>
      </c>
    </row>
    <row r="294" s="15" customFormat="1">
      <c r="A294" s="15"/>
      <c r="B294" s="256"/>
      <c r="C294" s="257"/>
      <c r="D294" s="236" t="s">
        <v>135</v>
      </c>
      <c r="E294" s="258" t="s">
        <v>1</v>
      </c>
      <c r="F294" s="259" t="s">
        <v>138</v>
      </c>
      <c r="G294" s="257"/>
      <c r="H294" s="260">
        <v>7.1400000000000006</v>
      </c>
      <c r="I294" s="261"/>
      <c r="J294" s="257"/>
      <c r="K294" s="257"/>
      <c r="L294" s="262"/>
      <c r="M294" s="263"/>
      <c r="N294" s="264"/>
      <c r="O294" s="264"/>
      <c r="P294" s="264"/>
      <c r="Q294" s="264"/>
      <c r="R294" s="264"/>
      <c r="S294" s="264"/>
      <c r="T294" s="26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66" t="s">
        <v>135</v>
      </c>
      <c r="AU294" s="266" t="s">
        <v>86</v>
      </c>
      <c r="AV294" s="15" t="s">
        <v>133</v>
      </c>
      <c r="AW294" s="15" t="s">
        <v>33</v>
      </c>
      <c r="AX294" s="15" t="s">
        <v>84</v>
      </c>
      <c r="AY294" s="266" t="s">
        <v>127</v>
      </c>
    </row>
    <row r="295" s="2" customFormat="1" ht="24.15" customHeight="1">
      <c r="A295" s="39"/>
      <c r="B295" s="40"/>
      <c r="C295" s="220" t="s">
        <v>338</v>
      </c>
      <c r="D295" s="220" t="s">
        <v>129</v>
      </c>
      <c r="E295" s="221" t="s">
        <v>339</v>
      </c>
      <c r="F295" s="222" t="s">
        <v>340</v>
      </c>
      <c r="G295" s="223" t="s">
        <v>242</v>
      </c>
      <c r="H295" s="224">
        <v>23.800000000000001</v>
      </c>
      <c r="I295" s="225"/>
      <c r="J295" s="226">
        <f>ROUND(I295*H295,2)</f>
        <v>0</v>
      </c>
      <c r="K295" s="227"/>
      <c r="L295" s="45"/>
      <c r="M295" s="228" t="s">
        <v>1</v>
      </c>
      <c r="N295" s="229" t="s">
        <v>41</v>
      </c>
      <c r="O295" s="92"/>
      <c r="P295" s="230">
        <f>O295*H295</f>
        <v>0</v>
      </c>
      <c r="Q295" s="230">
        <v>0.00329</v>
      </c>
      <c r="R295" s="230">
        <f>Q295*H295</f>
        <v>0.078301999999999997</v>
      </c>
      <c r="S295" s="230">
        <v>0</v>
      </c>
      <c r="T295" s="231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2" t="s">
        <v>133</v>
      </c>
      <c r="AT295" s="232" t="s">
        <v>129</v>
      </c>
      <c r="AU295" s="232" t="s">
        <v>86</v>
      </c>
      <c r="AY295" s="18" t="s">
        <v>127</v>
      </c>
      <c r="BE295" s="233">
        <f>IF(N295="základní",J295,0)</f>
        <v>0</v>
      </c>
      <c r="BF295" s="233">
        <f>IF(N295="snížená",J295,0)</f>
        <v>0</v>
      </c>
      <c r="BG295" s="233">
        <f>IF(N295="zákl. přenesená",J295,0)</f>
        <v>0</v>
      </c>
      <c r="BH295" s="233">
        <f>IF(N295="sníž. přenesená",J295,0)</f>
        <v>0</v>
      </c>
      <c r="BI295" s="233">
        <f>IF(N295="nulová",J295,0)</f>
        <v>0</v>
      </c>
      <c r="BJ295" s="18" t="s">
        <v>84</v>
      </c>
      <c r="BK295" s="233">
        <f>ROUND(I295*H295,2)</f>
        <v>0</v>
      </c>
      <c r="BL295" s="18" t="s">
        <v>133</v>
      </c>
      <c r="BM295" s="232" t="s">
        <v>341</v>
      </c>
    </row>
    <row r="296" s="14" customFormat="1">
      <c r="A296" s="14"/>
      <c r="B296" s="245"/>
      <c r="C296" s="246"/>
      <c r="D296" s="236" t="s">
        <v>135</v>
      </c>
      <c r="E296" s="247" t="s">
        <v>1</v>
      </c>
      <c r="F296" s="248" t="s">
        <v>342</v>
      </c>
      <c r="G296" s="246"/>
      <c r="H296" s="249">
        <v>23.800000000000001</v>
      </c>
      <c r="I296" s="250"/>
      <c r="J296" s="246"/>
      <c r="K296" s="246"/>
      <c r="L296" s="251"/>
      <c r="M296" s="252"/>
      <c r="N296" s="253"/>
      <c r="O296" s="253"/>
      <c r="P296" s="253"/>
      <c r="Q296" s="253"/>
      <c r="R296" s="253"/>
      <c r="S296" s="253"/>
      <c r="T296" s="25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5" t="s">
        <v>135</v>
      </c>
      <c r="AU296" s="255" t="s">
        <v>86</v>
      </c>
      <c r="AV296" s="14" t="s">
        <v>86</v>
      </c>
      <c r="AW296" s="14" t="s">
        <v>33</v>
      </c>
      <c r="AX296" s="14" t="s">
        <v>76</v>
      </c>
      <c r="AY296" s="255" t="s">
        <v>127</v>
      </c>
    </row>
    <row r="297" s="15" customFormat="1">
      <c r="A297" s="15"/>
      <c r="B297" s="256"/>
      <c r="C297" s="257"/>
      <c r="D297" s="236" t="s">
        <v>135</v>
      </c>
      <c r="E297" s="258" t="s">
        <v>1</v>
      </c>
      <c r="F297" s="259" t="s">
        <v>138</v>
      </c>
      <c r="G297" s="257"/>
      <c r="H297" s="260">
        <v>23.800000000000001</v>
      </c>
      <c r="I297" s="261"/>
      <c r="J297" s="257"/>
      <c r="K297" s="257"/>
      <c r="L297" s="262"/>
      <c r="M297" s="263"/>
      <c r="N297" s="264"/>
      <c r="O297" s="264"/>
      <c r="P297" s="264"/>
      <c r="Q297" s="264"/>
      <c r="R297" s="264"/>
      <c r="S297" s="264"/>
      <c r="T297" s="26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66" t="s">
        <v>135</v>
      </c>
      <c r="AU297" s="266" t="s">
        <v>86</v>
      </c>
      <c r="AV297" s="15" t="s">
        <v>133</v>
      </c>
      <c r="AW297" s="15" t="s">
        <v>33</v>
      </c>
      <c r="AX297" s="15" t="s">
        <v>84</v>
      </c>
      <c r="AY297" s="266" t="s">
        <v>127</v>
      </c>
    </row>
    <row r="298" s="2" customFormat="1" ht="24.15" customHeight="1">
      <c r="A298" s="39"/>
      <c r="B298" s="40"/>
      <c r="C298" s="220" t="s">
        <v>343</v>
      </c>
      <c r="D298" s="220" t="s">
        <v>129</v>
      </c>
      <c r="E298" s="221" t="s">
        <v>344</v>
      </c>
      <c r="F298" s="222" t="s">
        <v>345</v>
      </c>
      <c r="G298" s="223" t="s">
        <v>242</v>
      </c>
      <c r="H298" s="224">
        <v>47.600000000000001</v>
      </c>
      <c r="I298" s="225"/>
      <c r="J298" s="226">
        <f>ROUND(I298*H298,2)</f>
        <v>0</v>
      </c>
      <c r="K298" s="227"/>
      <c r="L298" s="45"/>
      <c r="M298" s="228" t="s">
        <v>1</v>
      </c>
      <c r="N298" s="229" t="s">
        <v>41</v>
      </c>
      <c r="O298" s="92"/>
      <c r="P298" s="230">
        <f>O298*H298</f>
        <v>0</v>
      </c>
      <c r="Q298" s="230">
        <v>0.000174</v>
      </c>
      <c r="R298" s="230">
        <f>Q298*H298</f>
        <v>0.0082824000000000005</v>
      </c>
      <c r="S298" s="230">
        <v>0</v>
      </c>
      <c r="T298" s="231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2" t="s">
        <v>133</v>
      </c>
      <c r="AT298" s="232" t="s">
        <v>129</v>
      </c>
      <c r="AU298" s="232" t="s">
        <v>86</v>
      </c>
      <c r="AY298" s="18" t="s">
        <v>127</v>
      </c>
      <c r="BE298" s="233">
        <f>IF(N298="základní",J298,0)</f>
        <v>0</v>
      </c>
      <c r="BF298" s="233">
        <f>IF(N298="snížená",J298,0)</f>
        <v>0</v>
      </c>
      <c r="BG298" s="233">
        <f>IF(N298="zákl. přenesená",J298,0)</f>
        <v>0</v>
      </c>
      <c r="BH298" s="233">
        <f>IF(N298="sníž. přenesená",J298,0)</f>
        <v>0</v>
      </c>
      <c r="BI298" s="233">
        <f>IF(N298="nulová",J298,0)</f>
        <v>0</v>
      </c>
      <c r="BJ298" s="18" t="s">
        <v>84</v>
      </c>
      <c r="BK298" s="233">
        <f>ROUND(I298*H298,2)</f>
        <v>0</v>
      </c>
      <c r="BL298" s="18" t="s">
        <v>133</v>
      </c>
      <c r="BM298" s="232" t="s">
        <v>346</v>
      </c>
    </row>
    <row r="299" s="14" customFormat="1">
      <c r="A299" s="14"/>
      <c r="B299" s="245"/>
      <c r="C299" s="246"/>
      <c r="D299" s="236" t="s">
        <v>135</v>
      </c>
      <c r="E299" s="247" t="s">
        <v>1</v>
      </c>
      <c r="F299" s="248" t="s">
        <v>347</v>
      </c>
      <c r="G299" s="246"/>
      <c r="H299" s="249">
        <v>47.600000000000001</v>
      </c>
      <c r="I299" s="250"/>
      <c r="J299" s="246"/>
      <c r="K299" s="246"/>
      <c r="L299" s="251"/>
      <c r="M299" s="252"/>
      <c r="N299" s="253"/>
      <c r="O299" s="253"/>
      <c r="P299" s="253"/>
      <c r="Q299" s="253"/>
      <c r="R299" s="253"/>
      <c r="S299" s="253"/>
      <c r="T299" s="25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5" t="s">
        <v>135</v>
      </c>
      <c r="AU299" s="255" t="s">
        <v>86</v>
      </c>
      <c r="AV299" s="14" t="s">
        <v>86</v>
      </c>
      <c r="AW299" s="14" t="s">
        <v>33</v>
      </c>
      <c r="AX299" s="14" t="s">
        <v>76</v>
      </c>
      <c r="AY299" s="255" t="s">
        <v>127</v>
      </c>
    </row>
    <row r="300" s="15" customFormat="1">
      <c r="A300" s="15"/>
      <c r="B300" s="256"/>
      <c r="C300" s="257"/>
      <c r="D300" s="236" t="s">
        <v>135</v>
      </c>
      <c r="E300" s="258" t="s">
        <v>1</v>
      </c>
      <c r="F300" s="259" t="s">
        <v>138</v>
      </c>
      <c r="G300" s="257"/>
      <c r="H300" s="260">
        <v>47.600000000000001</v>
      </c>
      <c r="I300" s="261"/>
      <c r="J300" s="257"/>
      <c r="K300" s="257"/>
      <c r="L300" s="262"/>
      <c r="M300" s="263"/>
      <c r="N300" s="264"/>
      <c r="O300" s="264"/>
      <c r="P300" s="264"/>
      <c r="Q300" s="264"/>
      <c r="R300" s="264"/>
      <c r="S300" s="264"/>
      <c r="T300" s="26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66" t="s">
        <v>135</v>
      </c>
      <c r="AU300" s="266" t="s">
        <v>86</v>
      </c>
      <c r="AV300" s="15" t="s">
        <v>133</v>
      </c>
      <c r="AW300" s="15" t="s">
        <v>33</v>
      </c>
      <c r="AX300" s="15" t="s">
        <v>84</v>
      </c>
      <c r="AY300" s="266" t="s">
        <v>127</v>
      </c>
    </row>
    <row r="301" s="2" customFormat="1" ht="16.5" customHeight="1">
      <c r="A301" s="39"/>
      <c r="B301" s="40"/>
      <c r="C301" s="220" t="s">
        <v>348</v>
      </c>
      <c r="D301" s="220" t="s">
        <v>129</v>
      </c>
      <c r="E301" s="221" t="s">
        <v>349</v>
      </c>
      <c r="F301" s="222" t="s">
        <v>350</v>
      </c>
      <c r="G301" s="223" t="s">
        <v>132</v>
      </c>
      <c r="H301" s="224">
        <v>8.5679999999999996</v>
      </c>
      <c r="I301" s="225"/>
      <c r="J301" s="226">
        <f>ROUND(I301*H301,2)</f>
        <v>0</v>
      </c>
      <c r="K301" s="227"/>
      <c r="L301" s="45"/>
      <c r="M301" s="228" t="s">
        <v>1</v>
      </c>
      <c r="N301" s="229" t="s">
        <v>41</v>
      </c>
      <c r="O301" s="92"/>
      <c r="P301" s="230">
        <f>O301*H301</f>
        <v>0</v>
      </c>
      <c r="Q301" s="230">
        <v>0.12</v>
      </c>
      <c r="R301" s="230">
        <f>Q301*H301</f>
        <v>1.02816</v>
      </c>
      <c r="S301" s="230">
        <v>2.4900000000000002</v>
      </c>
      <c r="T301" s="231">
        <f>S301*H301</f>
        <v>21.334320000000002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2" t="s">
        <v>133</v>
      </c>
      <c r="AT301" s="232" t="s">
        <v>129</v>
      </c>
      <c r="AU301" s="232" t="s">
        <v>86</v>
      </c>
      <c r="AY301" s="18" t="s">
        <v>127</v>
      </c>
      <c r="BE301" s="233">
        <f>IF(N301="základní",J301,0)</f>
        <v>0</v>
      </c>
      <c r="BF301" s="233">
        <f>IF(N301="snížená",J301,0)</f>
        <v>0</v>
      </c>
      <c r="BG301" s="233">
        <f>IF(N301="zákl. přenesená",J301,0)</f>
        <v>0</v>
      </c>
      <c r="BH301" s="233">
        <f>IF(N301="sníž. přenesená",J301,0)</f>
        <v>0</v>
      </c>
      <c r="BI301" s="233">
        <f>IF(N301="nulová",J301,0)</f>
        <v>0</v>
      </c>
      <c r="BJ301" s="18" t="s">
        <v>84</v>
      </c>
      <c r="BK301" s="233">
        <f>ROUND(I301*H301,2)</f>
        <v>0</v>
      </c>
      <c r="BL301" s="18" t="s">
        <v>133</v>
      </c>
      <c r="BM301" s="232" t="s">
        <v>351</v>
      </c>
    </row>
    <row r="302" s="13" customFormat="1">
      <c r="A302" s="13"/>
      <c r="B302" s="234"/>
      <c r="C302" s="235"/>
      <c r="D302" s="236" t="s">
        <v>135</v>
      </c>
      <c r="E302" s="237" t="s">
        <v>1</v>
      </c>
      <c r="F302" s="238" t="s">
        <v>352</v>
      </c>
      <c r="G302" s="235"/>
      <c r="H302" s="237" t="s">
        <v>1</v>
      </c>
      <c r="I302" s="239"/>
      <c r="J302" s="235"/>
      <c r="K302" s="235"/>
      <c r="L302" s="240"/>
      <c r="M302" s="241"/>
      <c r="N302" s="242"/>
      <c r="O302" s="242"/>
      <c r="P302" s="242"/>
      <c r="Q302" s="242"/>
      <c r="R302" s="242"/>
      <c r="S302" s="242"/>
      <c r="T302" s="24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4" t="s">
        <v>135</v>
      </c>
      <c r="AU302" s="244" t="s">
        <v>86</v>
      </c>
      <c r="AV302" s="13" t="s">
        <v>84</v>
      </c>
      <c r="AW302" s="13" t="s">
        <v>33</v>
      </c>
      <c r="AX302" s="13" t="s">
        <v>76</v>
      </c>
      <c r="AY302" s="244" t="s">
        <v>127</v>
      </c>
    </row>
    <row r="303" s="14" customFormat="1">
      <c r="A303" s="14"/>
      <c r="B303" s="245"/>
      <c r="C303" s="246"/>
      <c r="D303" s="236" t="s">
        <v>135</v>
      </c>
      <c r="E303" s="247" t="s">
        <v>1</v>
      </c>
      <c r="F303" s="248" t="s">
        <v>353</v>
      </c>
      <c r="G303" s="246"/>
      <c r="H303" s="249">
        <v>8.5679999999999996</v>
      </c>
      <c r="I303" s="250"/>
      <c r="J303" s="246"/>
      <c r="K303" s="246"/>
      <c r="L303" s="251"/>
      <c r="M303" s="252"/>
      <c r="N303" s="253"/>
      <c r="O303" s="253"/>
      <c r="P303" s="253"/>
      <c r="Q303" s="253"/>
      <c r="R303" s="253"/>
      <c r="S303" s="253"/>
      <c r="T303" s="25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5" t="s">
        <v>135</v>
      </c>
      <c r="AU303" s="255" t="s">
        <v>86</v>
      </c>
      <c r="AV303" s="14" t="s">
        <v>86</v>
      </c>
      <c r="AW303" s="14" t="s">
        <v>33</v>
      </c>
      <c r="AX303" s="14" t="s">
        <v>76</v>
      </c>
      <c r="AY303" s="255" t="s">
        <v>127</v>
      </c>
    </row>
    <row r="304" s="15" customFormat="1">
      <c r="A304" s="15"/>
      <c r="B304" s="256"/>
      <c r="C304" s="257"/>
      <c r="D304" s="236" t="s">
        <v>135</v>
      </c>
      <c r="E304" s="258" t="s">
        <v>1</v>
      </c>
      <c r="F304" s="259" t="s">
        <v>138</v>
      </c>
      <c r="G304" s="257"/>
      <c r="H304" s="260">
        <v>8.5679999999999996</v>
      </c>
      <c r="I304" s="261"/>
      <c r="J304" s="257"/>
      <c r="K304" s="257"/>
      <c r="L304" s="262"/>
      <c r="M304" s="263"/>
      <c r="N304" s="264"/>
      <c r="O304" s="264"/>
      <c r="P304" s="264"/>
      <c r="Q304" s="264"/>
      <c r="R304" s="264"/>
      <c r="S304" s="264"/>
      <c r="T304" s="26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66" t="s">
        <v>135</v>
      </c>
      <c r="AU304" s="266" t="s">
        <v>86</v>
      </c>
      <c r="AV304" s="15" t="s">
        <v>133</v>
      </c>
      <c r="AW304" s="15" t="s">
        <v>33</v>
      </c>
      <c r="AX304" s="15" t="s">
        <v>84</v>
      </c>
      <c r="AY304" s="266" t="s">
        <v>127</v>
      </c>
    </row>
    <row r="305" s="2" customFormat="1" ht="16.5" customHeight="1">
      <c r="A305" s="39"/>
      <c r="B305" s="40"/>
      <c r="C305" s="220" t="s">
        <v>354</v>
      </c>
      <c r="D305" s="220" t="s">
        <v>129</v>
      </c>
      <c r="E305" s="221" t="s">
        <v>355</v>
      </c>
      <c r="F305" s="222" t="s">
        <v>356</v>
      </c>
      <c r="G305" s="223" t="s">
        <v>132</v>
      </c>
      <c r="H305" s="224">
        <v>29</v>
      </c>
      <c r="I305" s="225"/>
      <c r="J305" s="226">
        <f>ROUND(I305*H305,2)</f>
        <v>0</v>
      </c>
      <c r="K305" s="227"/>
      <c r="L305" s="45"/>
      <c r="M305" s="228" t="s">
        <v>1</v>
      </c>
      <c r="N305" s="229" t="s">
        <v>41</v>
      </c>
      <c r="O305" s="92"/>
      <c r="P305" s="230">
        <f>O305*H305</f>
        <v>0</v>
      </c>
      <c r="Q305" s="230">
        <v>0.121711072</v>
      </c>
      <c r="R305" s="230">
        <f>Q305*H305</f>
        <v>3.5296210880000003</v>
      </c>
      <c r="S305" s="230">
        <v>2.3999999999999999</v>
      </c>
      <c r="T305" s="231">
        <f>S305*H305</f>
        <v>69.599999999999994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2" t="s">
        <v>133</v>
      </c>
      <c r="AT305" s="232" t="s">
        <v>129</v>
      </c>
      <c r="AU305" s="232" t="s">
        <v>86</v>
      </c>
      <c r="AY305" s="18" t="s">
        <v>127</v>
      </c>
      <c r="BE305" s="233">
        <f>IF(N305="základní",J305,0)</f>
        <v>0</v>
      </c>
      <c r="BF305" s="233">
        <f>IF(N305="snížená",J305,0)</f>
        <v>0</v>
      </c>
      <c r="BG305" s="233">
        <f>IF(N305="zákl. přenesená",J305,0)</f>
        <v>0</v>
      </c>
      <c r="BH305" s="233">
        <f>IF(N305="sníž. přenesená",J305,0)</f>
        <v>0</v>
      </c>
      <c r="BI305" s="233">
        <f>IF(N305="nulová",J305,0)</f>
        <v>0</v>
      </c>
      <c r="BJ305" s="18" t="s">
        <v>84</v>
      </c>
      <c r="BK305" s="233">
        <f>ROUND(I305*H305,2)</f>
        <v>0</v>
      </c>
      <c r="BL305" s="18" t="s">
        <v>133</v>
      </c>
      <c r="BM305" s="232" t="s">
        <v>357</v>
      </c>
    </row>
    <row r="306" s="13" customFormat="1">
      <c r="A306" s="13"/>
      <c r="B306" s="234"/>
      <c r="C306" s="235"/>
      <c r="D306" s="236" t="s">
        <v>135</v>
      </c>
      <c r="E306" s="237" t="s">
        <v>1</v>
      </c>
      <c r="F306" s="238" t="s">
        <v>358</v>
      </c>
      <c r="G306" s="235"/>
      <c r="H306" s="237" t="s">
        <v>1</v>
      </c>
      <c r="I306" s="239"/>
      <c r="J306" s="235"/>
      <c r="K306" s="235"/>
      <c r="L306" s="240"/>
      <c r="M306" s="241"/>
      <c r="N306" s="242"/>
      <c r="O306" s="242"/>
      <c r="P306" s="242"/>
      <c r="Q306" s="242"/>
      <c r="R306" s="242"/>
      <c r="S306" s="242"/>
      <c r="T306" s="24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4" t="s">
        <v>135</v>
      </c>
      <c r="AU306" s="244" t="s">
        <v>86</v>
      </c>
      <c r="AV306" s="13" t="s">
        <v>84</v>
      </c>
      <c r="AW306" s="13" t="s">
        <v>33</v>
      </c>
      <c r="AX306" s="13" t="s">
        <v>76</v>
      </c>
      <c r="AY306" s="244" t="s">
        <v>127</v>
      </c>
    </row>
    <row r="307" s="14" customFormat="1">
      <c r="A307" s="14"/>
      <c r="B307" s="245"/>
      <c r="C307" s="246"/>
      <c r="D307" s="236" t="s">
        <v>135</v>
      </c>
      <c r="E307" s="247" t="s">
        <v>1</v>
      </c>
      <c r="F307" s="248" t="s">
        <v>359</v>
      </c>
      <c r="G307" s="246"/>
      <c r="H307" s="249">
        <v>17.100000000000001</v>
      </c>
      <c r="I307" s="250"/>
      <c r="J307" s="246"/>
      <c r="K307" s="246"/>
      <c r="L307" s="251"/>
      <c r="M307" s="252"/>
      <c r="N307" s="253"/>
      <c r="O307" s="253"/>
      <c r="P307" s="253"/>
      <c r="Q307" s="253"/>
      <c r="R307" s="253"/>
      <c r="S307" s="253"/>
      <c r="T307" s="25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5" t="s">
        <v>135</v>
      </c>
      <c r="AU307" s="255" t="s">
        <v>86</v>
      </c>
      <c r="AV307" s="14" t="s">
        <v>86</v>
      </c>
      <c r="AW307" s="14" t="s">
        <v>33</v>
      </c>
      <c r="AX307" s="14" t="s">
        <v>76</v>
      </c>
      <c r="AY307" s="255" t="s">
        <v>127</v>
      </c>
    </row>
    <row r="308" s="13" customFormat="1">
      <c r="A308" s="13"/>
      <c r="B308" s="234"/>
      <c r="C308" s="235"/>
      <c r="D308" s="236" t="s">
        <v>135</v>
      </c>
      <c r="E308" s="237" t="s">
        <v>1</v>
      </c>
      <c r="F308" s="238" t="s">
        <v>360</v>
      </c>
      <c r="G308" s="235"/>
      <c r="H308" s="237" t="s">
        <v>1</v>
      </c>
      <c r="I308" s="239"/>
      <c r="J308" s="235"/>
      <c r="K308" s="235"/>
      <c r="L308" s="240"/>
      <c r="M308" s="241"/>
      <c r="N308" s="242"/>
      <c r="O308" s="242"/>
      <c r="P308" s="242"/>
      <c r="Q308" s="242"/>
      <c r="R308" s="242"/>
      <c r="S308" s="242"/>
      <c r="T308" s="24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4" t="s">
        <v>135</v>
      </c>
      <c r="AU308" s="244" t="s">
        <v>86</v>
      </c>
      <c r="AV308" s="13" t="s">
        <v>84</v>
      </c>
      <c r="AW308" s="13" t="s">
        <v>33</v>
      </c>
      <c r="AX308" s="13" t="s">
        <v>76</v>
      </c>
      <c r="AY308" s="244" t="s">
        <v>127</v>
      </c>
    </row>
    <row r="309" s="14" customFormat="1">
      <c r="A309" s="14"/>
      <c r="B309" s="245"/>
      <c r="C309" s="246"/>
      <c r="D309" s="236" t="s">
        <v>135</v>
      </c>
      <c r="E309" s="247" t="s">
        <v>1</v>
      </c>
      <c r="F309" s="248" t="s">
        <v>361</v>
      </c>
      <c r="G309" s="246"/>
      <c r="H309" s="249">
        <v>11.9</v>
      </c>
      <c r="I309" s="250"/>
      <c r="J309" s="246"/>
      <c r="K309" s="246"/>
      <c r="L309" s="251"/>
      <c r="M309" s="252"/>
      <c r="N309" s="253"/>
      <c r="O309" s="253"/>
      <c r="P309" s="253"/>
      <c r="Q309" s="253"/>
      <c r="R309" s="253"/>
      <c r="S309" s="253"/>
      <c r="T309" s="25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5" t="s">
        <v>135</v>
      </c>
      <c r="AU309" s="255" t="s">
        <v>86</v>
      </c>
      <c r="AV309" s="14" t="s">
        <v>86</v>
      </c>
      <c r="AW309" s="14" t="s">
        <v>33</v>
      </c>
      <c r="AX309" s="14" t="s">
        <v>76</v>
      </c>
      <c r="AY309" s="255" t="s">
        <v>127</v>
      </c>
    </row>
    <row r="310" s="15" customFormat="1">
      <c r="A310" s="15"/>
      <c r="B310" s="256"/>
      <c r="C310" s="257"/>
      <c r="D310" s="236" t="s">
        <v>135</v>
      </c>
      <c r="E310" s="258" t="s">
        <v>1</v>
      </c>
      <c r="F310" s="259" t="s">
        <v>138</v>
      </c>
      <c r="G310" s="257"/>
      <c r="H310" s="260">
        <v>29</v>
      </c>
      <c r="I310" s="261"/>
      <c r="J310" s="257"/>
      <c r="K310" s="257"/>
      <c r="L310" s="262"/>
      <c r="M310" s="263"/>
      <c r="N310" s="264"/>
      <c r="O310" s="264"/>
      <c r="P310" s="264"/>
      <c r="Q310" s="264"/>
      <c r="R310" s="264"/>
      <c r="S310" s="264"/>
      <c r="T310" s="26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66" t="s">
        <v>135</v>
      </c>
      <c r="AU310" s="266" t="s">
        <v>86</v>
      </c>
      <c r="AV310" s="15" t="s">
        <v>133</v>
      </c>
      <c r="AW310" s="15" t="s">
        <v>33</v>
      </c>
      <c r="AX310" s="15" t="s">
        <v>84</v>
      </c>
      <c r="AY310" s="266" t="s">
        <v>127</v>
      </c>
    </row>
    <row r="311" s="2" customFormat="1" ht="33" customHeight="1">
      <c r="A311" s="39"/>
      <c r="B311" s="40"/>
      <c r="C311" s="220" t="s">
        <v>362</v>
      </c>
      <c r="D311" s="220" t="s">
        <v>129</v>
      </c>
      <c r="E311" s="221" t="s">
        <v>363</v>
      </c>
      <c r="F311" s="222" t="s">
        <v>364</v>
      </c>
      <c r="G311" s="223" t="s">
        <v>179</v>
      </c>
      <c r="H311" s="224">
        <v>28.559999999999999</v>
      </c>
      <c r="I311" s="225"/>
      <c r="J311" s="226">
        <f>ROUND(I311*H311,2)</f>
        <v>0</v>
      </c>
      <c r="K311" s="227"/>
      <c r="L311" s="45"/>
      <c r="M311" s="228" t="s">
        <v>1</v>
      </c>
      <c r="N311" s="229" t="s">
        <v>41</v>
      </c>
      <c r="O311" s="92"/>
      <c r="P311" s="230">
        <f>O311*H311</f>
        <v>0</v>
      </c>
      <c r="Q311" s="230">
        <v>0</v>
      </c>
      <c r="R311" s="230">
        <f>Q311*H311</f>
        <v>0</v>
      </c>
      <c r="S311" s="230">
        <v>0.070000000000000007</v>
      </c>
      <c r="T311" s="231">
        <f>S311*H311</f>
        <v>1.9992000000000001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2" t="s">
        <v>133</v>
      </c>
      <c r="AT311" s="232" t="s">
        <v>129</v>
      </c>
      <c r="AU311" s="232" t="s">
        <v>86</v>
      </c>
      <c r="AY311" s="18" t="s">
        <v>127</v>
      </c>
      <c r="BE311" s="233">
        <f>IF(N311="základní",J311,0)</f>
        <v>0</v>
      </c>
      <c r="BF311" s="233">
        <f>IF(N311="snížená",J311,0)</f>
        <v>0</v>
      </c>
      <c r="BG311" s="233">
        <f>IF(N311="zákl. přenesená",J311,0)</f>
        <v>0</v>
      </c>
      <c r="BH311" s="233">
        <f>IF(N311="sníž. přenesená",J311,0)</f>
        <v>0</v>
      </c>
      <c r="BI311" s="233">
        <f>IF(N311="nulová",J311,0)</f>
        <v>0</v>
      </c>
      <c r="BJ311" s="18" t="s">
        <v>84</v>
      </c>
      <c r="BK311" s="233">
        <f>ROUND(I311*H311,2)</f>
        <v>0</v>
      </c>
      <c r="BL311" s="18" t="s">
        <v>133</v>
      </c>
      <c r="BM311" s="232" t="s">
        <v>365</v>
      </c>
    </row>
    <row r="312" s="13" customFormat="1">
      <c r="A312" s="13"/>
      <c r="B312" s="234"/>
      <c r="C312" s="235"/>
      <c r="D312" s="236" t="s">
        <v>135</v>
      </c>
      <c r="E312" s="237" t="s">
        <v>1</v>
      </c>
      <c r="F312" s="238" t="s">
        <v>366</v>
      </c>
      <c r="G312" s="235"/>
      <c r="H312" s="237" t="s">
        <v>1</v>
      </c>
      <c r="I312" s="239"/>
      <c r="J312" s="235"/>
      <c r="K312" s="235"/>
      <c r="L312" s="240"/>
      <c r="M312" s="241"/>
      <c r="N312" s="242"/>
      <c r="O312" s="242"/>
      <c r="P312" s="242"/>
      <c r="Q312" s="242"/>
      <c r="R312" s="242"/>
      <c r="S312" s="242"/>
      <c r="T312" s="24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4" t="s">
        <v>135</v>
      </c>
      <c r="AU312" s="244" t="s">
        <v>86</v>
      </c>
      <c r="AV312" s="13" t="s">
        <v>84</v>
      </c>
      <c r="AW312" s="13" t="s">
        <v>33</v>
      </c>
      <c r="AX312" s="13" t="s">
        <v>76</v>
      </c>
      <c r="AY312" s="244" t="s">
        <v>127</v>
      </c>
    </row>
    <row r="313" s="14" customFormat="1">
      <c r="A313" s="14"/>
      <c r="B313" s="245"/>
      <c r="C313" s="246"/>
      <c r="D313" s="236" t="s">
        <v>135</v>
      </c>
      <c r="E313" s="247" t="s">
        <v>1</v>
      </c>
      <c r="F313" s="248" t="s">
        <v>367</v>
      </c>
      <c r="G313" s="246"/>
      <c r="H313" s="249">
        <v>28.559999999999999</v>
      </c>
      <c r="I313" s="250"/>
      <c r="J313" s="246"/>
      <c r="K313" s="246"/>
      <c r="L313" s="251"/>
      <c r="M313" s="252"/>
      <c r="N313" s="253"/>
      <c r="O313" s="253"/>
      <c r="P313" s="253"/>
      <c r="Q313" s="253"/>
      <c r="R313" s="253"/>
      <c r="S313" s="253"/>
      <c r="T313" s="25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5" t="s">
        <v>135</v>
      </c>
      <c r="AU313" s="255" t="s">
        <v>86</v>
      </c>
      <c r="AV313" s="14" t="s">
        <v>86</v>
      </c>
      <c r="AW313" s="14" t="s">
        <v>33</v>
      </c>
      <c r="AX313" s="14" t="s">
        <v>76</v>
      </c>
      <c r="AY313" s="255" t="s">
        <v>127</v>
      </c>
    </row>
    <row r="314" s="15" customFormat="1">
      <c r="A314" s="15"/>
      <c r="B314" s="256"/>
      <c r="C314" s="257"/>
      <c r="D314" s="236" t="s">
        <v>135</v>
      </c>
      <c r="E314" s="258" t="s">
        <v>1</v>
      </c>
      <c r="F314" s="259" t="s">
        <v>138</v>
      </c>
      <c r="G314" s="257"/>
      <c r="H314" s="260">
        <v>28.559999999999999</v>
      </c>
      <c r="I314" s="261"/>
      <c r="J314" s="257"/>
      <c r="K314" s="257"/>
      <c r="L314" s="262"/>
      <c r="M314" s="263"/>
      <c r="N314" s="264"/>
      <c r="O314" s="264"/>
      <c r="P314" s="264"/>
      <c r="Q314" s="264"/>
      <c r="R314" s="264"/>
      <c r="S314" s="264"/>
      <c r="T314" s="26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66" t="s">
        <v>135</v>
      </c>
      <c r="AU314" s="266" t="s">
        <v>86</v>
      </c>
      <c r="AV314" s="15" t="s">
        <v>133</v>
      </c>
      <c r="AW314" s="15" t="s">
        <v>33</v>
      </c>
      <c r="AX314" s="15" t="s">
        <v>84</v>
      </c>
      <c r="AY314" s="266" t="s">
        <v>127</v>
      </c>
    </row>
    <row r="315" s="2" customFormat="1" ht="24.15" customHeight="1">
      <c r="A315" s="39"/>
      <c r="B315" s="40"/>
      <c r="C315" s="220" t="s">
        <v>368</v>
      </c>
      <c r="D315" s="220" t="s">
        <v>129</v>
      </c>
      <c r="E315" s="221" t="s">
        <v>369</v>
      </c>
      <c r="F315" s="222" t="s">
        <v>370</v>
      </c>
      <c r="G315" s="223" t="s">
        <v>179</v>
      </c>
      <c r="H315" s="224">
        <v>28.559999999999999</v>
      </c>
      <c r="I315" s="225"/>
      <c r="J315" s="226">
        <f>ROUND(I315*H315,2)</f>
        <v>0</v>
      </c>
      <c r="K315" s="227"/>
      <c r="L315" s="45"/>
      <c r="M315" s="228" t="s">
        <v>1</v>
      </c>
      <c r="N315" s="229" t="s">
        <v>41</v>
      </c>
      <c r="O315" s="92"/>
      <c r="P315" s="230">
        <f>O315*H315</f>
        <v>0</v>
      </c>
      <c r="Q315" s="230">
        <v>0.060429999999999998</v>
      </c>
      <c r="R315" s="230">
        <f>Q315*H315</f>
        <v>1.7258807999999999</v>
      </c>
      <c r="S315" s="230">
        <v>0</v>
      </c>
      <c r="T315" s="231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2" t="s">
        <v>133</v>
      </c>
      <c r="AT315" s="232" t="s">
        <v>129</v>
      </c>
      <c r="AU315" s="232" t="s">
        <v>86</v>
      </c>
      <c r="AY315" s="18" t="s">
        <v>127</v>
      </c>
      <c r="BE315" s="233">
        <f>IF(N315="základní",J315,0)</f>
        <v>0</v>
      </c>
      <c r="BF315" s="233">
        <f>IF(N315="snížená",J315,0)</f>
        <v>0</v>
      </c>
      <c r="BG315" s="233">
        <f>IF(N315="zákl. přenesená",J315,0)</f>
        <v>0</v>
      </c>
      <c r="BH315" s="233">
        <f>IF(N315="sníž. přenesená",J315,0)</f>
        <v>0</v>
      </c>
      <c r="BI315" s="233">
        <f>IF(N315="nulová",J315,0)</f>
        <v>0</v>
      </c>
      <c r="BJ315" s="18" t="s">
        <v>84</v>
      </c>
      <c r="BK315" s="233">
        <f>ROUND(I315*H315,2)</f>
        <v>0</v>
      </c>
      <c r="BL315" s="18" t="s">
        <v>133</v>
      </c>
      <c r="BM315" s="232" t="s">
        <v>371</v>
      </c>
    </row>
    <row r="316" s="14" customFormat="1">
      <c r="A316" s="14"/>
      <c r="B316" s="245"/>
      <c r="C316" s="246"/>
      <c r="D316" s="236" t="s">
        <v>135</v>
      </c>
      <c r="E316" s="247" t="s">
        <v>1</v>
      </c>
      <c r="F316" s="248" t="s">
        <v>367</v>
      </c>
      <c r="G316" s="246"/>
      <c r="H316" s="249">
        <v>28.559999999999999</v>
      </c>
      <c r="I316" s="250"/>
      <c r="J316" s="246"/>
      <c r="K316" s="246"/>
      <c r="L316" s="251"/>
      <c r="M316" s="252"/>
      <c r="N316" s="253"/>
      <c r="O316" s="253"/>
      <c r="P316" s="253"/>
      <c r="Q316" s="253"/>
      <c r="R316" s="253"/>
      <c r="S316" s="253"/>
      <c r="T316" s="25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5" t="s">
        <v>135</v>
      </c>
      <c r="AU316" s="255" t="s">
        <v>86</v>
      </c>
      <c r="AV316" s="14" t="s">
        <v>86</v>
      </c>
      <c r="AW316" s="14" t="s">
        <v>33</v>
      </c>
      <c r="AX316" s="14" t="s">
        <v>76</v>
      </c>
      <c r="AY316" s="255" t="s">
        <v>127</v>
      </c>
    </row>
    <row r="317" s="15" customFormat="1">
      <c r="A317" s="15"/>
      <c r="B317" s="256"/>
      <c r="C317" s="257"/>
      <c r="D317" s="236" t="s">
        <v>135</v>
      </c>
      <c r="E317" s="258" t="s">
        <v>1</v>
      </c>
      <c r="F317" s="259" t="s">
        <v>138</v>
      </c>
      <c r="G317" s="257"/>
      <c r="H317" s="260">
        <v>28.559999999999999</v>
      </c>
      <c r="I317" s="261"/>
      <c r="J317" s="257"/>
      <c r="K317" s="257"/>
      <c r="L317" s="262"/>
      <c r="M317" s="263"/>
      <c r="N317" s="264"/>
      <c r="O317" s="264"/>
      <c r="P317" s="264"/>
      <c r="Q317" s="264"/>
      <c r="R317" s="264"/>
      <c r="S317" s="264"/>
      <c r="T317" s="26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66" t="s">
        <v>135</v>
      </c>
      <c r="AU317" s="266" t="s">
        <v>86</v>
      </c>
      <c r="AV317" s="15" t="s">
        <v>133</v>
      </c>
      <c r="AW317" s="15" t="s">
        <v>33</v>
      </c>
      <c r="AX317" s="15" t="s">
        <v>84</v>
      </c>
      <c r="AY317" s="266" t="s">
        <v>127</v>
      </c>
    </row>
    <row r="318" s="2" customFormat="1" ht="24.15" customHeight="1">
      <c r="A318" s="39"/>
      <c r="B318" s="40"/>
      <c r="C318" s="220" t="s">
        <v>372</v>
      </c>
      <c r="D318" s="220" t="s">
        <v>129</v>
      </c>
      <c r="E318" s="221" t="s">
        <v>373</v>
      </c>
      <c r="F318" s="222" t="s">
        <v>374</v>
      </c>
      <c r="G318" s="223" t="s">
        <v>179</v>
      </c>
      <c r="H318" s="224">
        <v>28.559999999999999</v>
      </c>
      <c r="I318" s="225"/>
      <c r="J318" s="226">
        <f>ROUND(I318*H318,2)</f>
        <v>0</v>
      </c>
      <c r="K318" s="227"/>
      <c r="L318" s="45"/>
      <c r="M318" s="228" t="s">
        <v>1</v>
      </c>
      <c r="N318" s="229" t="s">
        <v>41</v>
      </c>
      <c r="O318" s="92"/>
      <c r="P318" s="230">
        <f>O318*H318</f>
        <v>0</v>
      </c>
      <c r="Q318" s="230">
        <v>0.0061500000000000001</v>
      </c>
      <c r="R318" s="230">
        <f>Q318*H318</f>
        <v>0.175644</v>
      </c>
      <c r="S318" s="230">
        <v>0</v>
      </c>
      <c r="T318" s="231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2" t="s">
        <v>133</v>
      </c>
      <c r="AT318" s="232" t="s">
        <v>129</v>
      </c>
      <c r="AU318" s="232" t="s">
        <v>86</v>
      </c>
      <c r="AY318" s="18" t="s">
        <v>127</v>
      </c>
      <c r="BE318" s="233">
        <f>IF(N318="základní",J318,0)</f>
        <v>0</v>
      </c>
      <c r="BF318" s="233">
        <f>IF(N318="snížená",J318,0)</f>
        <v>0</v>
      </c>
      <c r="BG318" s="233">
        <f>IF(N318="zákl. přenesená",J318,0)</f>
        <v>0</v>
      </c>
      <c r="BH318" s="233">
        <f>IF(N318="sníž. přenesená",J318,0)</f>
        <v>0</v>
      </c>
      <c r="BI318" s="233">
        <f>IF(N318="nulová",J318,0)</f>
        <v>0</v>
      </c>
      <c r="BJ318" s="18" t="s">
        <v>84</v>
      </c>
      <c r="BK318" s="233">
        <f>ROUND(I318*H318,2)</f>
        <v>0</v>
      </c>
      <c r="BL318" s="18" t="s">
        <v>133</v>
      </c>
      <c r="BM318" s="232" t="s">
        <v>375</v>
      </c>
    </row>
    <row r="319" s="13" customFormat="1">
      <c r="A319" s="13"/>
      <c r="B319" s="234"/>
      <c r="C319" s="235"/>
      <c r="D319" s="236" t="s">
        <v>135</v>
      </c>
      <c r="E319" s="237" t="s">
        <v>1</v>
      </c>
      <c r="F319" s="238" t="s">
        <v>376</v>
      </c>
      <c r="G319" s="235"/>
      <c r="H319" s="237" t="s">
        <v>1</v>
      </c>
      <c r="I319" s="239"/>
      <c r="J319" s="235"/>
      <c r="K319" s="235"/>
      <c r="L319" s="240"/>
      <c r="M319" s="241"/>
      <c r="N319" s="242"/>
      <c r="O319" s="242"/>
      <c r="P319" s="242"/>
      <c r="Q319" s="242"/>
      <c r="R319" s="242"/>
      <c r="S319" s="242"/>
      <c r="T319" s="24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4" t="s">
        <v>135</v>
      </c>
      <c r="AU319" s="244" t="s">
        <v>86</v>
      </c>
      <c r="AV319" s="13" t="s">
        <v>84</v>
      </c>
      <c r="AW319" s="13" t="s">
        <v>33</v>
      </c>
      <c r="AX319" s="13" t="s">
        <v>76</v>
      </c>
      <c r="AY319" s="244" t="s">
        <v>127</v>
      </c>
    </row>
    <row r="320" s="14" customFormat="1">
      <c r="A320" s="14"/>
      <c r="B320" s="245"/>
      <c r="C320" s="246"/>
      <c r="D320" s="236" t="s">
        <v>135</v>
      </c>
      <c r="E320" s="247" t="s">
        <v>1</v>
      </c>
      <c r="F320" s="248" t="s">
        <v>367</v>
      </c>
      <c r="G320" s="246"/>
      <c r="H320" s="249">
        <v>28.559999999999999</v>
      </c>
      <c r="I320" s="250"/>
      <c r="J320" s="246"/>
      <c r="K320" s="246"/>
      <c r="L320" s="251"/>
      <c r="M320" s="252"/>
      <c r="N320" s="253"/>
      <c r="O320" s="253"/>
      <c r="P320" s="253"/>
      <c r="Q320" s="253"/>
      <c r="R320" s="253"/>
      <c r="S320" s="253"/>
      <c r="T320" s="25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5" t="s">
        <v>135</v>
      </c>
      <c r="AU320" s="255" t="s">
        <v>86</v>
      </c>
      <c r="AV320" s="14" t="s">
        <v>86</v>
      </c>
      <c r="AW320" s="14" t="s">
        <v>33</v>
      </c>
      <c r="AX320" s="14" t="s">
        <v>76</v>
      </c>
      <c r="AY320" s="255" t="s">
        <v>127</v>
      </c>
    </row>
    <row r="321" s="15" customFormat="1">
      <c r="A321" s="15"/>
      <c r="B321" s="256"/>
      <c r="C321" s="257"/>
      <c r="D321" s="236" t="s">
        <v>135</v>
      </c>
      <c r="E321" s="258" t="s">
        <v>1</v>
      </c>
      <c r="F321" s="259" t="s">
        <v>138</v>
      </c>
      <c r="G321" s="257"/>
      <c r="H321" s="260">
        <v>28.559999999999999</v>
      </c>
      <c r="I321" s="261"/>
      <c r="J321" s="257"/>
      <c r="K321" s="257"/>
      <c r="L321" s="262"/>
      <c r="M321" s="263"/>
      <c r="N321" s="264"/>
      <c r="O321" s="264"/>
      <c r="P321" s="264"/>
      <c r="Q321" s="264"/>
      <c r="R321" s="264"/>
      <c r="S321" s="264"/>
      <c r="T321" s="265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66" t="s">
        <v>135</v>
      </c>
      <c r="AU321" s="266" t="s">
        <v>86</v>
      </c>
      <c r="AV321" s="15" t="s">
        <v>133</v>
      </c>
      <c r="AW321" s="15" t="s">
        <v>33</v>
      </c>
      <c r="AX321" s="15" t="s">
        <v>84</v>
      </c>
      <c r="AY321" s="266" t="s">
        <v>127</v>
      </c>
    </row>
    <row r="322" s="2" customFormat="1" ht="24.15" customHeight="1">
      <c r="A322" s="39"/>
      <c r="B322" s="40"/>
      <c r="C322" s="220" t="s">
        <v>377</v>
      </c>
      <c r="D322" s="220" t="s">
        <v>129</v>
      </c>
      <c r="E322" s="221" t="s">
        <v>378</v>
      </c>
      <c r="F322" s="222" t="s">
        <v>379</v>
      </c>
      <c r="G322" s="223" t="s">
        <v>179</v>
      </c>
      <c r="H322" s="224">
        <v>5.7119999999999997</v>
      </c>
      <c r="I322" s="225"/>
      <c r="J322" s="226">
        <f>ROUND(I322*H322,2)</f>
        <v>0</v>
      </c>
      <c r="K322" s="227"/>
      <c r="L322" s="45"/>
      <c r="M322" s="228" t="s">
        <v>1</v>
      </c>
      <c r="N322" s="229" t="s">
        <v>41</v>
      </c>
      <c r="O322" s="92"/>
      <c r="P322" s="230">
        <f>O322*H322</f>
        <v>0</v>
      </c>
      <c r="Q322" s="230">
        <v>0.0015299999999999999</v>
      </c>
      <c r="R322" s="230">
        <f>Q322*H322</f>
        <v>0.0087393599999999998</v>
      </c>
      <c r="S322" s="230">
        <v>0</v>
      </c>
      <c r="T322" s="231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2" t="s">
        <v>133</v>
      </c>
      <c r="AT322" s="232" t="s">
        <v>129</v>
      </c>
      <c r="AU322" s="232" t="s">
        <v>86</v>
      </c>
      <c r="AY322" s="18" t="s">
        <v>127</v>
      </c>
      <c r="BE322" s="233">
        <f>IF(N322="základní",J322,0)</f>
        <v>0</v>
      </c>
      <c r="BF322" s="233">
        <f>IF(N322="snížená",J322,0)</f>
        <v>0</v>
      </c>
      <c r="BG322" s="233">
        <f>IF(N322="zákl. přenesená",J322,0)</f>
        <v>0</v>
      </c>
      <c r="BH322" s="233">
        <f>IF(N322="sníž. přenesená",J322,0)</f>
        <v>0</v>
      </c>
      <c r="BI322" s="233">
        <f>IF(N322="nulová",J322,0)</f>
        <v>0</v>
      </c>
      <c r="BJ322" s="18" t="s">
        <v>84</v>
      </c>
      <c r="BK322" s="233">
        <f>ROUND(I322*H322,2)</f>
        <v>0</v>
      </c>
      <c r="BL322" s="18" t="s">
        <v>133</v>
      </c>
      <c r="BM322" s="232" t="s">
        <v>380</v>
      </c>
    </row>
    <row r="323" s="13" customFormat="1">
      <c r="A323" s="13"/>
      <c r="B323" s="234"/>
      <c r="C323" s="235"/>
      <c r="D323" s="236" t="s">
        <v>135</v>
      </c>
      <c r="E323" s="237" t="s">
        <v>1</v>
      </c>
      <c r="F323" s="238" t="s">
        <v>381</v>
      </c>
      <c r="G323" s="235"/>
      <c r="H323" s="237" t="s">
        <v>1</v>
      </c>
      <c r="I323" s="239"/>
      <c r="J323" s="235"/>
      <c r="K323" s="235"/>
      <c r="L323" s="240"/>
      <c r="M323" s="241"/>
      <c r="N323" s="242"/>
      <c r="O323" s="242"/>
      <c r="P323" s="242"/>
      <c r="Q323" s="242"/>
      <c r="R323" s="242"/>
      <c r="S323" s="242"/>
      <c r="T323" s="24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4" t="s">
        <v>135</v>
      </c>
      <c r="AU323" s="244" t="s">
        <v>86</v>
      </c>
      <c r="AV323" s="13" t="s">
        <v>84</v>
      </c>
      <c r="AW323" s="13" t="s">
        <v>33</v>
      </c>
      <c r="AX323" s="13" t="s">
        <v>76</v>
      </c>
      <c r="AY323" s="244" t="s">
        <v>127</v>
      </c>
    </row>
    <row r="324" s="14" customFormat="1">
      <c r="A324" s="14"/>
      <c r="B324" s="245"/>
      <c r="C324" s="246"/>
      <c r="D324" s="236" t="s">
        <v>135</v>
      </c>
      <c r="E324" s="247" t="s">
        <v>1</v>
      </c>
      <c r="F324" s="248" t="s">
        <v>382</v>
      </c>
      <c r="G324" s="246"/>
      <c r="H324" s="249">
        <v>5.7119999999999997</v>
      </c>
      <c r="I324" s="250"/>
      <c r="J324" s="246"/>
      <c r="K324" s="246"/>
      <c r="L324" s="251"/>
      <c r="M324" s="252"/>
      <c r="N324" s="253"/>
      <c r="O324" s="253"/>
      <c r="P324" s="253"/>
      <c r="Q324" s="253"/>
      <c r="R324" s="253"/>
      <c r="S324" s="253"/>
      <c r="T324" s="25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5" t="s">
        <v>135</v>
      </c>
      <c r="AU324" s="255" t="s">
        <v>86</v>
      </c>
      <c r="AV324" s="14" t="s">
        <v>86</v>
      </c>
      <c r="AW324" s="14" t="s">
        <v>33</v>
      </c>
      <c r="AX324" s="14" t="s">
        <v>76</v>
      </c>
      <c r="AY324" s="255" t="s">
        <v>127</v>
      </c>
    </row>
    <row r="325" s="15" customFormat="1">
      <c r="A325" s="15"/>
      <c r="B325" s="256"/>
      <c r="C325" s="257"/>
      <c r="D325" s="236" t="s">
        <v>135</v>
      </c>
      <c r="E325" s="258" t="s">
        <v>1</v>
      </c>
      <c r="F325" s="259" t="s">
        <v>138</v>
      </c>
      <c r="G325" s="257"/>
      <c r="H325" s="260">
        <v>5.7119999999999997</v>
      </c>
      <c r="I325" s="261"/>
      <c r="J325" s="257"/>
      <c r="K325" s="257"/>
      <c r="L325" s="262"/>
      <c r="M325" s="263"/>
      <c r="N325" s="264"/>
      <c r="O325" s="264"/>
      <c r="P325" s="264"/>
      <c r="Q325" s="264"/>
      <c r="R325" s="264"/>
      <c r="S325" s="264"/>
      <c r="T325" s="265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66" t="s">
        <v>135</v>
      </c>
      <c r="AU325" s="266" t="s">
        <v>86</v>
      </c>
      <c r="AV325" s="15" t="s">
        <v>133</v>
      </c>
      <c r="AW325" s="15" t="s">
        <v>33</v>
      </c>
      <c r="AX325" s="15" t="s">
        <v>84</v>
      </c>
      <c r="AY325" s="266" t="s">
        <v>127</v>
      </c>
    </row>
    <row r="326" s="2" customFormat="1" ht="24.15" customHeight="1">
      <c r="A326" s="39"/>
      <c r="B326" s="40"/>
      <c r="C326" s="220" t="s">
        <v>383</v>
      </c>
      <c r="D326" s="220" t="s">
        <v>129</v>
      </c>
      <c r="E326" s="221" t="s">
        <v>384</v>
      </c>
      <c r="F326" s="222" t="s">
        <v>385</v>
      </c>
      <c r="G326" s="223" t="s">
        <v>179</v>
      </c>
      <c r="H326" s="224">
        <v>28.559999999999999</v>
      </c>
      <c r="I326" s="225"/>
      <c r="J326" s="226">
        <f>ROUND(I326*H326,2)</f>
        <v>0</v>
      </c>
      <c r="K326" s="227"/>
      <c r="L326" s="45"/>
      <c r="M326" s="228" t="s">
        <v>1</v>
      </c>
      <c r="N326" s="229" t="s">
        <v>41</v>
      </c>
      <c r="O326" s="92"/>
      <c r="P326" s="230">
        <f>O326*H326</f>
        <v>0</v>
      </c>
      <c r="Q326" s="230">
        <v>0.0020999999999999999</v>
      </c>
      <c r="R326" s="230">
        <f>Q326*H326</f>
        <v>0.059975999999999995</v>
      </c>
      <c r="S326" s="230">
        <v>0</v>
      </c>
      <c r="T326" s="231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2" t="s">
        <v>133</v>
      </c>
      <c r="AT326" s="232" t="s">
        <v>129</v>
      </c>
      <c r="AU326" s="232" t="s">
        <v>86</v>
      </c>
      <c r="AY326" s="18" t="s">
        <v>127</v>
      </c>
      <c r="BE326" s="233">
        <f>IF(N326="základní",J326,0)</f>
        <v>0</v>
      </c>
      <c r="BF326" s="233">
        <f>IF(N326="snížená",J326,0)</f>
        <v>0</v>
      </c>
      <c r="BG326" s="233">
        <f>IF(N326="zákl. přenesená",J326,0)</f>
        <v>0</v>
      </c>
      <c r="BH326" s="233">
        <f>IF(N326="sníž. přenesená",J326,0)</f>
        <v>0</v>
      </c>
      <c r="BI326" s="233">
        <f>IF(N326="nulová",J326,0)</f>
        <v>0</v>
      </c>
      <c r="BJ326" s="18" t="s">
        <v>84</v>
      </c>
      <c r="BK326" s="233">
        <f>ROUND(I326*H326,2)</f>
        <v>0</v>
      </c>
      <c r="BL326" s="18" t="s">
        <v>133</v>
      </c>
      <c r="BM326" s="232" t="s">
        <v>386</v>
      </c>
    </row>
    <row r="327" s="14" customFormat="1">
      <c r="A327" s="14"/>
      <c r="B327" s="245"/>
      <c r="C327" s="246"/>
      <c r="D327" s="236" t="s">
        <v>135</v>
      </c>
      <c r="E327" s="247" t="s">
        <v>1</v>
      </c>
      <c r="F327" s="248" t="s">
        <v>367</v>
      </c>
      <c r="G327" s="246"/>
      <c r="H327" s="249">
        <v>28.559999999999999</v>
      </c>
      <c r="I327" s="250"/>
      <c r="J327" s="246"/>
      <c r="K327" s="246"/>
      <c r="L327" s="251"/>
      <c r="M327" s="252"/>
      <c r="N327" s="253"/>
      <c r="O327" s="253"/>
      <c r="P327" s="253"/>
      <c r="Q327" s="253"/>
      <c r="R327" s="253"/>
      <c r="S327" s="253"/>
      <c r="T327" s="25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5" t="s">
        <v>135</v>
      </c>
      <c r="AU327" s="255" t="s">
        <v>86</v>
      </c>
      <c r="AV327" s="14" t="s">
        <v>86</v>
      </c>
      <c r="AW327" s="14" t="s">
        <v>33</v>
      </c>
      <c r="AX327" s="14" t="s">
        <v>76</v>
      </c>
      <c r="AY327" s="255" t="s">
        <v>127</v>
      </c>
    </row>
    <row r="328" s="15" customFormat="1">
      <c r="A328" s="15"/>
      <c r="B328" s="256"/>
      <c r="C328" s="257"/>
      <c r="D328" s="236" t="s">
        <v>135</v>
      </c>
      <c r="E328" s="258" t="s">
        <v>1</v>
      </c>
      <c r="F328" s="259" t="s">
        <v>138</v>
      </c>
      <c r="G328" s="257"/>
      <c r="H328" s="260">
        <v>28.559999999999999</v>
      </c>
      <c r="I328" s="261"/>
      <c r="J328" s="257"/>
      <c r="K328" s="257"/>
      <c r="L328" s="262"/>
      <c r="M328" s="263"/>
      <c r="N328" s="264"/>
      <c r="O328" s="264"/>
      <c r="P328" s="264"/>
      <c r="Q328" s="264"/>
      <c r="R328" s="264"/>
      <c r="S328" s="264"/>
      <c r="T328" s="265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66" t="s">
        <v>135</v>
      </c>
      <c r="AU328" s="266" t="s">
        <v>86</v>
      </c>
      <c r="AV328" s="15" t="s">
        <v>133</v>
      </c>
      <c r="AW328" s="15" t="s">
        <v>33</v>
      </c>
      <c r="AX328" s="15" t="s">
        <v>84</v>
      </c>
      <c r="AY328" s="266" t="s">
        <v>127</v>
      </c>
    </row>
    <row r="329" s="2" customFormat="1" ht="24.15" customHeight="1">
      <c r="A329" s="39"/>
      <c r="B329" s="40"/>
      <c r="C329" s="220" t="s">
        <v>387</v>
      </c>
      <c r="D329" s="220" t="s">
        <v>129</v>
      </c>
      <c r="E329" s="221" t="s">
        <v>388</v>
      </c>
      <c r="F329" s="222" t="s">
        <v>389</v>
      </c>
      <c r="G329" s="223" t="s">
        <v>179</v>
      </c>
      <c r="H329" s="224">
        <v>28.559999999999999</v>
      </c>
      <c r="I329" s="225"/>
      <c r="J329" s="226">
        <f>ROUND(I329*H329,2)</f>
        <v>0</v>
      </c>
      <c r="K329" s="227"/>
      <c r="L329" s="45"/>
      <c r="M329" s="228" t="s">
        <v>1</v>
      </c>
      <c r="N329" s="229" t="s">
        <v>41</v>
      </c>
      <c r="O329" s="92"/>
      <c r="P329" s="230">
        <f>O329*H329</f>
        <v>0</v>
      </c>
      <c r="Q329" s="230">
        <v>0.0010924299999999999</v>
      </c>
      <c r="R329" s="230">
        <f>Q329*H329</f>
        <v>0.031199800799999997</v>
      </c>
      <c r="S329" s="230">
        <v>0</v>
      </c>
      <c r="T329" s="231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2" t="s">
        <v>133</v>
      </c>
      <c r="AT329" s="232" t="s">
        <v>129</v>
      </c>
      <c r="AU329" s="232" t="s">
        <v>86</v>
      </c>
      <c r="AY329" s="18" t="s">
        <v>127</v>
      </c>
      <c r="BE329" s="233">
        <f>IF(N329="základní",J329,0)</f>
        <v>0</v>
      </c>
      <c r="BF329" s="233">
        <f>IF(N329="snížená",J329,0)</f>
        <v>0</v>
      </c>
      <c r="BG329" s="233">
        <f>IF(N329="zákl. přenesená",J329,0)</f>
        <v>0</v>
      </c>
      <c r="BH329" s="233">
        <f>IF(N329="sníž. přenesená",J329,0)</f>
        <v>0</v>
      </c>
      <c r="BI329" s="233">
        <f>IF(N329="nulová",J329,0)</f>
        <v>0</v>
      </c>
      <c r="BJ329" s="18" t="s">
        <v>84</v>
      </c>
      <c r="BK329" s="233">
        <f>ROUND(I329*H329,2)</f>
        <v>0</v>
      </c>
      <c r="BL329" s="18" t="s">
        <v>133</v>
      </c>
      <c r="BM329" s="232" t="s">
        <v>390</v>
      </c>
    </row>
    <row r="330" s="14" customFormat="1">
      <c r="A330" s="14"/>
      <c r="B330" s="245"/>
      <c r="C330" s="246"/>
      <c r="D330" s="236" t="s">
        <v>135</v>
      </c>
      <c r="E330" s="247" t="s">
        <v>1</v>
      </c>
      <c r="F330" s="248" t="s">
        <v>367</v>
      </c>
      <c r="G330" s="246"/>
      <c r="H330" s="249">
        <v>28.559999999999999</v>
      </c>
      <c r="I330" s="250"/>
      <c r="J330" s="246"/>
      <c r="K330" s="246"/>
      <c r="L330" s="251"/>
      <c r="M330" s="252"/>
      <c r="N330" s="253"/>
      <c r="O330" s="253"/>
      <c r="P330" s="253"/>
      <c r="Q330" s="253"/>
      <c r="R330" s="253"/>
      <c r="S330" s="253"/>
      <c r="T330" s="25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5" t="s">
        <v>135</v>
      </c>
      <c r="AU330" s="255" t="s">
        <v>86</v>
      </c>
      <c r="AV330" s="14" t="s">
        <v>86</v>
      </c>
      <c r="AW330" s="14" t="s">
        <v>33</v>
      </c>
      <c r="AX330" s="14" t="s">
        <v>76</v>
      </c>
      <c r="AY330" s="255" t="s">
        <v>127</v>
      </c>
    </row>
    <row r="331" s="15" customFormat="1">
      <c r="A331" s="15"/>
      <c r="B331" s="256"/>
      <c r="C331" s="257"/>
      <c r="D331" s="236" t="s">
        <v>135</v>
      </c>
      <c r="E331" s="258" t="s">
        <v>1</v>
      </c>
      <c r="F331" s="259" t="s">
        <v>138</v>
      </c>
      <c r="G331" s="257"/>
      <c r="H331" s="260">
        <v>28.559999999999999</v>
      </c>
      <c r="I331" s="261"/>
      <c r="J331" s="257"/>
      <c r="K331" s="257"/>
      <c r="L331" s="262"/>
      <c r="M331" s="263"/>
      <c r="N331" s="264"/>
      <c r="O331" s="264"/>
      <c r="P331" s="264"/>
      <c r="Q331" s="264"/>
      <c r="R331" s="264"/>
      <c r="S331" s="264"/>
      <c r="T331" s="265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66" t="s">
        <v>135</v>
      </c>
      <c r="AU331" s="266" t="s">
        <v>86</v>
      </c>
      <c r="AV331" s="15" t="s">
        <v>133</v>
      </c>
      <c r="AW331" s="15" t="s">
        <v>33</v>
      </c>
      <c r="AX331" s="15" t="s">
        <v>84</v>
      </c>
      <c r="AY331" s="266" t="s">
        <v>127</v>
      </c>
    </row>
    <row r="332" s="12" customFormat="1" ht="22.8" customHeight="1">
      <c r="A332" s="12"/>
      <c r="B332" s="204"/>
      <c r="C332" s="205"/>
      <c r="D332" s="206" t="s">
        <v>75</v>
      </c>
      <c r="E332" s="218" t="s">
        <v>391</v>
      </c>
      <c r="F332" s="218" t="s">
        <v>392</v>
      </c>
      <c r="G332" s="205"/>
      <c r="H332" s="205"/>
      <c r="I332" s="208"/>
      <c r="J332" s="219">
        <f>BK332</f>
        <v>0</v>
      </c>
      <c r="K332" s="205"/>
      <c r="L332" s="210"/>
      <c r="M332" s="211"/>
      <c r="N332" s="212"/>
      <c r="O332" s="212"/>
      <c r="P332" s="213">
        <f>SUM(P333:P346)</f>
        <v>0</v>
      </c>
      <c r="Q332" s="212"/>
      <c r="R332" s="213">
        <f>SUM(R333:R346)</f>
        <v>0</v>
      </c>
      <c r="S332" s="212"/>
      <c r="T332" s="214">
        <f>SUM(T333:T346)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15" t="s">
        <v>84</v>
      </c>
      <c r="AT332" s="216" t="s">
        <v>75</v>
      </c>
      <c r="AU332" s="216" t="s">
        <v>84</v>
      </c>
      <c r="AY332" s="215" t="s">
        <v>127</v>
      </c>
      <c r="BK332" s="217">
        <f>SUM(BK333:BK346)</f>
        <v>0</v>
      </c>
    </row>
    <row r="333" s="2" customFormat="1" ht="24.15" customHeight="1">
      <c r="A333" s="39"/>
      <c r="B333" s="40"/>
      <c r="C333" s="220" t="s">
        <v>393</v>
      </c>
      <c r="D333" s="220" t="s">
        <v>129</v>
      </c>
      <c r="E333" s="221" t="s">
        <v>394</v>
      </c>
      <c r="F333" s="222" t="s">
        <v>395</v>
      </c>
      <c r="G333" s="223" t="s">
        <v>154</v>
      </c>
      <c r="H333" s="224">
        <v>103.569</v>
      </c>
      <c r="I333" s="225"/>
      <c r="J333" s="226">
        <f>ROUND(I333*H333,2)</f>
        <v>0</v>
      </c>
      <c r="K333" s="227"/>
      <c r="L333" s="45"/>
      <c r="M333" s="228" t="s">
        <v>1</v>
      </c>
      <c r="N333" s="229" t="s">
        <v>41</v>
      </c>
      <c r="O333" s="92"/>
      <c r="P333" s="230">
        <f>O333*H333</f>
        <v>0</v>
      </c>
      <c r="Q333" s="230">
        <v>0</v>
      </c>
      <c r="R333" s="230">
        <f>Q333*H333</f>
        <v>0</v>
      </c>
      <c r="S333" s="230">
        <v>0</v>
      </c>
      <c r="T333" s="231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2" t="s">
        <v>133</v>
      </c>
      <c r="AT333" s="232" t="s">
        <v>129</v>
      </c>
      <c r="AU333" s="232" t="s">
        <v>86</v>
      </c>
      <c r="AY333" s="18" t="s">
        <v>127</v>
      </c>
      <c r="BE333" s="233">
        <f>IF(N333="základní",J333,0)</f>
        <v>0</v>
      </c>
      <c r="BF333" s="233">
        <f>IF(N333="snížená",J333,0)</f>
        <v>0</v>
      </c>
      <c r="BG333" s="233">
        <f>IF(N333="zákl. přenesená",J333,0)</f>
        <v>0</v>
      </c>
      <c r="BH333" s="233">
        <f>IF(N333="sníž. přenesená",J333,0)</f>
        <v>0</v>
      </c>
      <c r="BI333" s="233">
        <f>IF(N333="nulová",J333,0)</f>
        <v>0</v>
      </c>
      <c r="BJ333" s="18" t="s">
        <v>84</v>
      </c>
      <c r="BK333" s="233">
        <f>ROUND(I333*H333,2)</f>
        <v>0</v>
      </c>
      <c r="BL333" s="18" t="s">
        <v>133</v>
      </c>
      <c r="BM333" s="232" t="s">
        <v>396</v>
      </c>
    </row>
    <row r="334" s="2" customFormat="1" ht="16.5" customHeight="1">
      <c r="A334" s="39"/>
      <c r="B334" s="40"/>
      <c r="C334" s="220" t="s">
        <v>397</v>
      </c>
      <c r="D334" s="220" t="s">
        <v>129</v>
      </c>
      <c r="E334" s="221" t="s">
        <v>398</v>
      </c>
      <c r="F334" s="222" t="s">
        <v>399</v>
      </c>
      <c r="G334" s="223" t="s">
        <v>154</v>
      </c>
      <c r="H334" s="224">
        <v>1391.1610000000001</v>
      </c>
      <c r="I334" s="225"/>
      <c r="J334" s="226">
        <f>ROUND(I334*H334,2)</f>
        <v>0</v>
      </c>
      <c r="K334" s="227"/>
      <c r="L334" s="45"/>
      <c r="M334" s="228" t="s">
        <v>1</v>
      </c>
      <c r="N334" s="229" t="s">
        <v>41</v>
      </c>
      <c r="O334" s="92"/>
      <c r="P334" s="230">
        <f>O334*H334</f>
        <v>0</v>
      </c>
      <c r="Q334" s="230">
        <v>0</v>
      </c>
      <c r="R334" s="230">
        <f>Q334*H334</f>
        <v>0</v>
      </c>
      <c r="S334" s="230">
        <v>0</v>
      </c>
      <c r="T334" s="231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2" t="s">
        <v>133</v>
      </c>
      <c r="AT334" s="232" t="s">
        <v>129</v>
      </c>
      <c r="AU334" s="232" t="s">
        <v>86</v>
      </c>
      <c r="AY334" s="18" t="s">
        <v>127</v>
      </c>
      <c r="BE334" s="233">
        <f>IF(N334="základní",J334,0)</f>
        <v>0</v>
      </c>
      <c r="BF334" s="233">
        <f>IF(N334="snížená",J334,0)</f>
        <v>0</v>
      </c>
      <c r="BG334" s="233">
        <f>IF(N334="zákl. přenesená",J334,0)</f>
        <v>0</v>
      </c>
      <c r="BH334" s="233">
        <f>IF(N334="sníž. přenesená",J334,0)</f>
        <v>0</v>
      </c>
      <c r="BI334" s="233">
        <f>IF(N334="nulová",J334,0)</f>
        <v>0</v>
      </c>
      <c r="BJ334" s="18" t="s">
        <v>84</v>
      </c>
      <c r="BK334" s="233">
        <f>ROUND(I334*H334,2)</f>
        <v>0</v>
      </c>
      <c r="BL334" s="18" t="s">
        <v>133</v>
      </c>
      <c r="BM334" s="232" t="s">
        <v>400</v>
      </c>
    </row>
    <row r="335" s="14" customFormat="1">
      <c r="A335" s="14"/>
      <c r="B335" s="245"/>
      <c r="C335" s="246"/>
      <c r="D335" s="236" t="s">
        <v>135</v>
      </c>
      <c r="E335" s="247" t="s">
        <v>1</v>
      </c>
      <c r="F335" s="248" t="s">
        <v>401</v>
      </c>
      <c r="G335" s="246"/>
      <c r="H335" s="249">
        <v>1391.1610000000001</v>
      </c>
      <c r="I335" s="250"/>
      <c r="J335" s="246"/>
      <c r="K335" s="246"/>
      <c r="L335" s="251"/>
      <c r="M335" s="252"/>
      <c r="N335" s="253"/>
      <c r="O335" s="253"/>
      <c r="P335" s="253"/>
      <c r="Q335" s="253"/>
      <c r="R335" s="253"/>
      <c r="S335" s="253"/>
      <c r="T335" s="254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5" t="s">
        <v>135</v>
      </c>
      <c r="AU335" s="255" t="s">
        <v>86</v>
      </c>
      <c r="AV335" s="14" t="s">
        <v>86</v>
      </c>
      <c r="AW335" s="14" t="s">
        <v>33</v>
      </c>
      <c r="AX335" s="14" t="s">
        <v>76</v>
      </c>
      <c r="AY335" s="255" t="s">
        <v>127</v>
      </c>
    </row>
    <row r="336" s="15" customFormat="1">
      <c r="A336" s="15"/>
      <c r="B336" s="256"/>
      <c r="C336" s="257"/>
      <c r="D336" s="236" t="s">
        <v>135</v>
      </c>
      <c r="E336" s="258" t="s">
        <v>1</v>
      </c>
      <c r="F336" s="259" t="s">
        <v>138</v>
      </c>
      <c r="G336" s="257"/>
      <c r="H336" s="260">
        <v>1391.1610000000001</v>
      </c>
      <c r="I336" s="261"/>
      <c r="J336" s="257"/>
      <c r="K336" s="257"/>
      <c r="L336" s="262"/>
      <c r="M336" s="263"/>
      <c r="N336" s="264"/>
      <c r="O336" s="264"/>
      <c r="P336" s="264"/>
      <c r="Q336" s="264"/>
      <c r="R336" s="264"/>
      <c r="S336" s="264"/>
      <c r="T336" s="265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66" t="s">
        <v>135</v>
      </c>
      <c r="AU336" s="266" t="s">
        <v>86</v>
      </c>
      <c r="AV336" s="15" t="s">
        <v>133</v>
      </c>
      <c r="AW336" s="15" t="s">
        <v>33</v>
      </c>
      <c r="AX336" s="15" t="s">
        <v>84</v>
      </c>
      <c r="AY336" s="266" t="s">
        <v>127</v>
      </c>
    </row>
    <row r="337" s="2" customFormat="1" ht="24.15" customHeight="1">
      <c r="A337" s="39"/>
      <c r="B337" s="40"/>
      <c r="C337" s="220" t="s">
        <v>402</v>
      </c>
      <c r="D337" s="220" t="s">
        <v>129</v>
      </c>
      <c r="E337" s="221" t="s">
        <v>403</v>
      </c>
      <c r="F337" s="222" t="s">
        <v>404</v>
      </c>
      <c r="G337" s="223" t="s">
        <v>154</v>
      </c>
      <c r="H337" s="224">
        <v>103.569</v>
      </c>
      <c r="I337" s="225"/>
      <c r="J337" s="226">
        <f>ROUND(I337*H337,2)</f>
        <v>0</v>
      </c>
      <c r="K337" s="227"/>
      <c r="L337" s="45"/>
      <c r="M337" s="228" t="s">
        <v>1</v>
      </c>
      <c r="N337" s="229" t="s">
        <v>41</v>
      </c>
      <c r="O337" s="92"/>
      <c r="P337" s="230">
        <f>O337*H337</f>
        <v>0</v>
      </c>
      <c r="Q337" s="230">
        <v>0</v>
      </c>
      <c r="R337" s="230">
        <f>Q337*H337</f>
        <v>0</v>
      </c>
      <c r="S337" s="230">
        <v>0</v>
      </c>
      <c r="T337" s="231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2" t="s">
        <v>133</v>
      </c>
      <c r="AT337" s="232" t="s">
        <v>129</v>
      </c>
      <c r="AU337" s="232" t="s">
        <v>86</v>
      </c>
      <c r="AY337" s="18" t="s">
        <v>127</v>
      </c>
      <c r="BE337" s="233">
        <f>IF(N337="základní",J337,0)</f>
        <v>0</v>
      </c>
      <c r="BF337" s="233">
        <f>IF(N337="snížená",J337,0)</f>
        <v>0</v>
      </c>
      <c r="BG337" s="233">
        <f>IF(N337="zákl. přenesená",J337,0)</f>
        <v>0</v>
      </c>
      <c r="BH337" s="233">
        <f>IF(N337="sníž. přenesená",J337,0)</f>
        <v>0</v>
      </c>
      <c r="BI337" s="233">
        <f>IF(N337="nulová",J337,0)</f>
        <v>0</v>
      </c>
      <c r="BJ337" s="18" t="s">
        <v>84</v>
      </c>
      <c r="BK337" s="233">
        <f>ROUND(I337*H337,2)</f>
        <v>0</v>
      </c>
      <c r="BL337" s="18" t="s">
        <v>133</v>
      </c>
      <c r="BM337" s="232" t="s">
        <v>405</v>
      </c>
    </row>
    <row r="338" s="2" customFormat="1" ht="37.8" customHeight="1">
      <c r="A338" s="39"/>
      <c r="B338" s="40"/>
      <c r="C338" s="220" t="s">
        <v>406</v>
      </c>
      <c r="D338" s="220" t="s">
        <v>129</v>
      </c>
      <c r="E338" s="221" t="s">
        <v>407</v>
      </c>
      <c r="F338" s="222" t="s">
        <v>408</v>
      </c>
      <c r="G338" s="223" t="s">
        <v>154</v>
      </c>
      <c r="H338" s="224">
        <v>8.1240000000000006</v>
      </c>
      <c r="I338" s="225"/>
      <c r="J338" s="226">
        <f>ROUND(I338*H338,2)</f>
        <v>0</v>
      </c>
      <c r="K338" s="227"/>
      <c r="L338" s="45"/>
      <c r="M338" s="228" t="s">
        <v>1</v>
      </c>
      <c r="N338" s="229" t="s">
        <v>41</v>
      </c>
      <c r="O338" s="92"/>
      <c r="P338" s="230">
        <f>O338*H338</f>
        <v>0</v>
      </c>
      <c r="Q338" s="230">
        <v>0</v>
      </c>
      <c r="R338" s="230">
        <f>Q338*H338</f>
        <v>0</v>
      </c>
      <c r="S338" s="230">
        <v>0</v>
      </c>
      <c r="T338" s="231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2" t="s">
        <v>133</v>
      </c>
      <c r="AT338" s="232" t="s">
        <v>129</v>
      </c>
      <c r="AU338" s="232" t="s">
        <v>86</v>
      </c>
      <c r="AY338" s="18" t="s">
        <v>127</v>
      </c>
      <c r="BE338" s="233">
        <f>IF(N338="základní",J338,0)</f>
        <v>0</v>
      </c>
      <c r="BF338" s="233">
        <f>IF(N338="snížená",J338,0)</f>
        <v>0</v>
      </c>
      <c r="BG338" s="233">
        <f>IF(N338="zákl. přenesená",J338,0)</f>
        <v>0</v>
      </c>
      <c r="BH338" s="233">
        <f>IF(N338="sníž. přenesená",J338,0)</f>
        <v>0</v>
      </c>
      <c r="BI338" s="233">
        <f>IF(N338="nulová",J338,0)</f>
        <v>0</v>
      </c>
      <c r="BJ338" s="18" t="s">
        <v>84</v>
      </c>
      <c r="BK338" s="233">
        <f>ROUND(I338*H338,2)</f>
        <v>0</v>
      </c>
      <c r="BL338" s="18" t="s">
        <v>133</v>
      </c>
      <c r="BM338" s="232" t="s">
        <v>409</v>
      </c>
    </row>
    <row r="339" s="14" customFormat="1">
      <c r="A339" s="14"/>
      <c r="B339" s="245"/>
      <c r="C339" s="246"/>
      <c r="D339" s="236" t="s">
        <v>135</v>
      </c>
      <c r="E339" s="247" t="s">
        <v>1</v>
      </c>
      <c r="F339" s="248" t="s">
        <v>410</v>
      </c>
      <c r="G339" s="246"/>
      <c r="H339" s="249">
        <v>8.1240000000000006</v>
      </c>
      <c r="I339" s="250"/>
      <c r="J339" s="246"/>
      <c r="K339" s="246"/>
      <c r="L339" s="251"/>
      <c r="M339" s="252"/>
      <c r="N339" s="253"/>
      <c r="O339" s="253"/>
      <c r="P339" s="253"/>
      <c r="Q339" s="253"/>
      <c r="R339" s="253"/>
      <c r="S339" s="253"/>
      <c r="T339" s="25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5" t="s">
        <v>135</v>
      </c>
      <c r="AU339" s="255" t="s">
        <v>86</v>
      </c>
      <c r="AV339" s="14" t="s">
        <v>86</v>
      </c>
      <c r="AW339" s="14" t="s">
        <v>33</v>
      </c>
      <c r="AX339" s="14" t="s">
        <v>76</v>
      </c>
      <c r="AY339" s="255" t="s">
        <v>127</v>
      </c>
    </row>
    <row r="340" s="15" customFormat="1">
      <c r="A340" s="15"/>
      <c r="B340" s="256"/>
      <c r="C340" s="257"/>
      <c r="D340" s="236" t="s">
        <v>135</v>
      </c>
      <c r="E340" s="258" t="s">
        <v>1</v>
      </c>
      <c r="F340" s="259" t="s">
        <v>138</v>
      </c>
      <c r="G340" s="257"/>
      <c r="H340" s="260">
        <v>8.1240000000000006</v>
      </c>
      <c r="I340" s="261"/>
      <c r="J340" s="257"/>
      <c r="K340" s="257"/>
      <c r="L340" s="262"/>
      <c r="M340" s="263"/>
      <c r="N340" s="264"/>
      <c r="O340" s="264"/>
      <c r="P340" s="264"/>
      <c r="Q340" s="264"/>
      <c r="R340" s="264"/>
      <c r="S340" s="264"/>
      <c r="T340" s="265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66" t="s">
        <v>135</v>
      </c>
      <c r="AU340" s="266" t="s">
        <v>86</v>
      </c>
      <c r="AV340" s="15" t="s">
        <v>133</v>
      </c>
      <c r="AW340" s="15" t="s">
        <v>33</v>
      </c>
      <c r="AX340" s="15" t="s">
        <v>84</v>
      </c>
      <c r="AY340" s="266" t="s">
        <v>127</v>
      </c>
    </row>
    <row r="341" s="2" customFormat="1" ht="37.8" customHeight="1">
      <c r="A341" s="39"/>
      <c r="B341" s="40"/>
      <c r="C341" s="220" t="s">
        <v>411</v>
      </c>
      <c r="D341" s="220" t="s">
        <v>129</v>
      </c>
      <c r="E341" s="221" t="s">
        <v>412</v>
      </c>
      <c r="F341" s="222" t="s">
        <v>413</v>
      </c>
      <c r="G341" s="223" t="s">
        <v>154</v>
      </c>
      <c r="H341" s="224">
        <v>69.900000000000006</v>
      </c>
      <c r="I341" s="225"/>
      <c r="J341" s="226">
        <f>ROUND(I341*H341,2)</f>
        <v>0</v>
      </c>
      <c r="K341" s="227"/>
      <c r="L341" s="45"/>
      <c r="M341" s="228" t="s">
        <v>1</v>
      </c>
      <c r="N341" s="229" t="s">
        <v>41</v>
      </c>
      <c r="O341" s="92"/>
      <c r="P341" s="230">
        <f>O341*H341</f>
        <v>0</v>
      </c>
      <c r="Q341" s="230">
        <v>0</v>
      </c>
      <c r="R341" s="230">
        <f>Q341*H341</f>
        <v>0</v>
      </c>
      <c r="S341" s="230">
        <v>0</v>
      </c>
      <c r="T341" s="231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2" t="s">
        <v>133</v>
      </c>
      <c r="AT341" s="232" t="s">
        <v>129</v>
      </c>
      <c r="AU341" s="232" t="s">
        <v>86</v>
      </c>
      <c r="AY341" s="18" t="s">
        <v>127</v>
      </c>
      <c r="BE341" s="233">
        <f>IF(N341="základní",J341,0)</f>
        <v>0</v>
      </c>
      <c r="BF341" s="233">
        <f>IF(N341="snížená",J341,0)</f>
        <v>0</v>
      </c>
      <c r="BG341" s="233">
        <f>IF(N341="zákl. přenesená",J341,0)</f>
        <v>0</v>
      </c>
      <c r="BH341" s="233">
        <f>IF(N341="sníž. přenesená",J341,0)</f>
        <v>0</v>
      </c>
      <c r="BI341" s="233">
        <f>IF(N341="nulová",J341,0)</f>
        <v>0</v>
      </c>
      <c r="BJ341" s="18" t="s">
        <v>84</v>
      </c>
      <c r="BK341" s="233">
        <f>ROUND(I341*H341,2)</f>
        <v>0</v>
      </c>
      <c r="BL341" s="18" t="s">
        <v>133</v>
      </c>
      <c r="BM341" s="232" t="s">
        <v>414</v>
      </c>
    </row>
    <row r="342" s="14" customFormat="1">
      <c r="A342" s="14"/>
      <c r="B342" s="245"/>
      <c r="C342" s="246"/>
      <c r="D342" s="236" t="s">
        <v>135</v>
      </c>
      <c r="E342" s="247" t="s">
        <v>1</v>
      </c>
      <c r="F342" s="248" t="s">
        <v>415</v>
      </c>
      <c r="G342" s="246"/>
      <c r="H342" s="249">
        <v>69.900000000000006</v>
      </c>
      <c r="I342" s="250"/>
      <c r="J342" s="246"/>
      <c r="K342" s="246"/>
      <c r="L342" s="251"/>
      <c r="M342" s="252"/>
      <c r="N342" s="253"/>
      <c r="O342" s="253"/>
      <c r="P342" s="253"/>
      <c r="Q342" s="253"/>
      <c r="R342" s="253"/>
      <c r="S342" s="253"/>
      <c r="T342" s="25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5" t="s">
        <v>135</v>
      </c>
      <c r="AU342" s="255" t="s">
        <v>86</v>
      </c>
      <c r="AV342" s="14" t="s">
        <v>86</v>
      </c>
      <c r="AW342" s="14" t="s">
        <v>33</v>
      </c>
      <c r="AX342" s="14" t="s">
        <v>76</v>
      </c>
      <c r="AY342" s="255" t="s">
        <v>127</v>
      </c>
    </row>
    <row r="343" s="15" customFormat="1">
      <c r="A343" s="15"/>
      <c r="B343" s="256"/>
      <c r="C343" s="257"/>
      <c r="D343" s="236" t="s">
        <v>135</v>
      </c>
      <c r="E343" s="258" t="s">
        <v>1</v>
      </c>
      <c r="F343" s="259" t="s">
        <v>138</v>
      </c>
      <c r="G343" s="257"/>
      <c r="H343" s="260">
        <v>69.900000000000006</v>
      </c>
      <c r="I343" s="261"/>
      <c r="J343" s="257"/>
      <c r="K343" s="257"/>
      <c r="L343" s="262"/>
      <c r="M343" s="263"/>
      <c r="N343" s="264"/>
      <c r="O343" s="264"/>
      <c r="P343" s="264"/>
      <c r="Q343" s="264"/>
      <c r="R343" s="264"/>
      <c r="S343" s="264"/>
      <c r="T343" s="265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66" t="s">
        <v>135</v>
      </c>
      <c r="AU343" s="266" t="s">
        <v>86</v>
      </c>
      <c r="AV343" s="15" t="s">
        <v>133</v>
      </c>
      <c r="AW343" s="15" t="s">
        <v>33</v>
      </c>
      <c r="AX343" s="15" t="s">
        <v>84</v>
      </c>
      <c r="AY343" s="266" t="s">
        <v>127</v>
      </c>
    </row>
    <row r="344" s="2" customFormat="1" ht="44.25" customHeight="1">
      <c r="A344" s="39"/>
      <c r="B344" s="40"/>
      <c r="C344" s="220" t="s">
        <v>416</v>
      </c>
      <c r="D344" s="220" t="s">
        <v>129</v>
      </c>
      <c r="E344" s="221" t="s">
        <v>417</v>
      </c>
      <c r="F344" s="222" t="s">
        <v>418</v>
      </c>
      <c r="G344" s="223" t="s">
        <v>154</v>
      </c>
      <c r="H344" s="224">
        <v>21.335000000000001</v>
      </c>
      <c r="I344" s="225"/>
      <c r="J344" s="226">
        <f>ROUND(I344*H344,2)</f>
        <v>0</v>
      </c>
      <c r="K344" s="227"/>
      <c r="L344" s="45"/>
      <c r="M344" s="228" t="s">
        <v>1</v>
      </c>
      <c r="N344" s="229" t="s">
        <v>41</v>
      </c>
      <c r="O344" s="92"/>
      <c r="P344" s="230">
        <f>O344*H344</f>
        <v>0</v>
      </c>
      <c r="Q344" s="230">
        <v>0</v>
      </c>
      <c r="R344" s="230">
        <f>Q344*H344</f>
        <v>0</v>
      </c>
      <c r="S344" s="230">
        <v>0</v>
      </c>
      <c r="T344" s="231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2" t="s">
        <v>133</v>
      </c>
      <c r="AT344" s="232" t="s">
        <v>129</v>
      </c>
      <c r="AU344" s="232" t="s">
        <v>86</v>
      </c>
      <c r="AY344" s="18" t="s">
        <v>127</v>
      </c>
      <c r="BE344" s="233">
        <f>IF(N344="základní",J344,0)</f>
        <v>0</v>
      </c>
      <c r="BF344" s="233">
        <f>IF(N344="snížená",J344,0)</f>
        <v>0</v>
      </c>
      <c r="BG344" s="233">
        <f>IF(N344="zákl. přenesená",J344,0)</f>
        <v>0</v>
      </c>
      <c r="BH344" s="233">
        <f>IF(N344="sníž. přenesená",J344,0)</f>
        <v>0</v>
      </c>
      <c r="BI344" s="233">
        <f>IF(N344="nulová",J344,0)</f>
        <v>0</v>
      </c>
      <c r="BJ344" s="18" t="s">
        <v>84</v>
      </c>
      <c r="BK344" s="233">
        <f>ROUND(I344*H344,2)</f>
        <v>0</v>
      </c>
      <c r="BL344" s="18" t="s">
        <v>133</v>
      </c>
      <c r="BM344" s="232" t="s">
        <v>419</v>
      </c>
    </row>
    <row r="345" s="14" customFormat="1">
      <c r="A345" s="14"/>
      <c r="B345" s="245"/>
      <c r="C345" s="246"/>
      <c r="D345" s="236" t="s">
        <v>135</v>
      </c>
      <c r="E345" s="247" t="s">
        <v>1</v>
      </c>
      <c r="F345" s="248" t="s">
        <v>420</v>
      </c>
      <c r="G345" s="246"/>
      <c r="H345" s="249">
        <v>21.335000000000001</v>
      </c>
      <c r="I345" s="250"/>
      <c r="J345" s="246"/>
      <c r="K345" s="246"/>
      <c r="L345" s="251"/>
      <c r="M345" s="252"/>
      <c r="N345" s="253"/>
      <c r="O345" s="253"/>
      <c r="P345" s="253"/>
      <c r="Q345" s="253"/>
      <c r="R345" s="253"/>
      <c r="S345" s="253"/>
      <c r="T345" s="25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5" t="s">
        <v>135</v>
      </c>
      <c r="AU345" s="255" t="s">
        <v>86</v>
      </c>
      <c r="AV345" s="14" t="s">
        <v>86</v>
      </c>
      <c r="AW345" s="14" t="s">
        <v>33</v>
      </c>
      <c r="AX345" s="14" t="s">
        <v>76</v>
      </c>
      <c r="AY345" s="255" t="s">
        <v>127</v>
      </c>
    </row>
    <row r="346" s="15" customFormat="1">
      <c r="A346" s="15"/>
      <c r="B346" s="256"/>
      <c r="C346" s="257"/>
      <c r="D346" s="236" t="s">
        <v>135</v>
      </c>
      <c r="E346" s="258" t="s">
        <v>1</v>
      </c>
      <c r="F346" s="259" t="s">
        <v>138</v>
      </c>
      <c r="G346" s="257"/>
      <c r="H346" s="260">
        <v>21.335000000000001</v>
      </c>
      <c r="I346" s="261"/>
      <c r="J346" s="257"/>
      <c r="K346" s="257"/>
      <c r="L346" s="262"/>
      <c r="M346" s="263"/>
      <c r="N346" s="264"/>
      <c r="O346" s="264"/>
      <c r="P346" s="264"/>
      <c r="Q346" s="264"/>
      <c r="R346" s="264"/>
      <c r="S346" s="264"/>
      <c r="T346" s="265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66" t="s">
        <v>135</v>
      </c>
      <c r="AU346" s="266" t="s">
        <v>86</v>
      </c>
      <c r="AV346" s="15" t="s">
        <v>133</v>
      </c>
      <c r="AW346" s="15" t="s">
        <v>33</v>
      </c>
      <c r="AX346" s="15" t="s">
        <v>84</v>
      </c>
      <c r="AY346" s="266" t="s">
        <v>127</v>
      </c>
    </row>
    <row r="347" s="12" customFormat="1" ht="22.8" customHeight="1">
      <c r="A347" s="12"/>
      <c r="B347" s="204"/>
      <c r="C347" s="205"/>
      <c r="D347" s="206" t="s">
        <v>75</v>
      </c>
      <c r="E347" s="218" t="s">
        <v>421</v>
      </c>
      <c r="F347" s="218" t="s">
        <v>422</v>
      </c>
      <c r="G347" s="205"/>
      <c r="H347" s="205"/>
      <c r="I347" s="208"/>
      <c r="J347" s="219">
        <f>BK347</f>
        <v>0</v>
      </c>
      <c r="K347" s="205"/>
      <c r="L347" s="210"/>
      <c r="M347" s="211"/>
      <c r="N347" s="212"/>
      <c r="O347" s="212"/>
      <c r="P347" s="213">
        <f>P348</f>
        <v>0</v>
      </c>
      <c r="Q347" s="212"/>
      <c r="R347" s="213">
        <f>R348</f>
        <v>0</v>
      </c>
      <c r="S347" s="212"/>
      <c r="T347" s="214">
        <f>T348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15" t="s">
        <v>84</v>
      </c>
      <c r="AT347" s="216" t="s">
        <v>75</v>
      </c>
      <c r="AU347" s="216" t="s">
        <v>84</v>
      </c>
      <c r="AY347" s="215" t="s">
        <v>127</v>
      </c>
      <c r="BK347" s="217">
        <f>BK348</f>
        <v>0</v>
      </c>
    </row>
    <row r="348" s="2" customFormat="1" ht="24.15" customHeight="1">
      <c r="A348" s="39"/>
      <c r="B348" s="40"/>
      <c r="C348" s="220" t="s">
        <v>423</v>
      </c>
      <c r="D348" s="220" t="s">
        <v>129</v>
      </c>
      <c r="E348" s="221" t="s">
        <v>424</v>
      </c>
      <c r="F348" s="222" t="s">
        <v>425</v>
      </c>
      <c r="G348" s="223" t="s">
        <v>154</v>
      </c>
      <c r="H348" s="224">
        <v>89.299000000000007</v>
      </c>
      <c r="I348" s="225"/>
      <c r="J348" s="226">
        <f>ROUND(I348*H348,2)</f>
        <v>0</v>
      </c>
      <c r="K348" s="227"/>
      <c r="L348" s="45"/>
      <c r="M348" s="228" t="s">
        <v>1</v>
      </c>
      <c r="N348" s="229" t="s">
        <v>41</v>
      </c>
      <c r="O348" s="92"/>
      <c r="P348" s="230">
        <f>O348*H348</f>
        <v>0</v>
      </c>
      <c r="Q348" s="230">
        <v>0</v>
      </c>
      <c r="R348" s="230">
        <f>Q348*H348</f>
        <v>0</v>
      </c>
      <c r="S348" s="230">
        <v>0</v>
      </c>
      <c r="T348" s="231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2" t="s">
        <v>133</v>
      </c>
      <c r="AT348" s="232" t="s">
        <v>129</v>
      </c>
      <c r="AU348" s="232" t="s">
        <v>86</v>
      </c>
      <c r="AY348" s="18" t="s">
        <v>127</v>
      </c>
      <c r="BE348" s="233">
        <f>IF(N348="základní",J348,0)</f>
        <v>0</v>
      </c>
      <c r="BF348" s="233">
        <f>IF(N348="snížená",J348,0)</f>
        <v>0</v>
      </c>
      <c r="BG348" s="233">
        <f>IF(N348="zákl. přenesená",J348,0)</f>
        <v>0</v>
      </c>
      <c r="BH348" s="233">
        <f>IF(N348="sníž. přenesená",J348,0)</f>
        <v>0</v>
      </c>
      <c r="BI348" s="233">
        <f>IF(N348="nulová",J348,0)</f>
        <v>0</v>
      </c>
      <c r="BJ348" s="18" t="s">
        <v>84</v>
      </c>
      <c r="BK348" s="233">
        <f>ROUND(I348*H348,2)</f>
        <v>0</v>
      </c>
      <c r="BL348" s="18" t="s">
        <v>133</v>
      </c>
      <c r="BM348" s="232" t="s">
        <v>426</v>
      </c>
    </row>
    <row r="349" s="12" customFormat="1" ht="25.92" customHeight="1">
      <c r="A349" s="12"/>
      <c r="B349" s="204"/>
      <c r="C349" s="205"/>
      <c r="D349" s="206" t="s">
        <v>75</v>
      </c>
      <c r="E349" s="207" t="s">
        <v>427</v>
      </c>
      <c r="F349" s="207" t="s">
        <v>428</v>
      </c>
      <c r="G349" s="205"/>
      <c r="H349" s="205"/>
      <c r="I349" s="208"/>
      <c r="J349" s="209">
        <f>BK349</f>
        <v>0</v>
      </c>
      <c r="K349" s="205"/>
      <c r="L349" s="210"/>
      <c r="M349" s="211"/>
      <c r="N349" s="212"/>
      <c r="O349" s="212"/>
      <c r="P349" s="213">
        <f>P350+P373+P378+P383+P384</f>
        <v>0</v>
      </c>
      <c r="Q349" s="212"/>
      <c r="R349" s="213">
        <f>R350+R373+R378+R383+R384</f>
        <v>1.02226522</v>
      </c>
      <c r="S349" s="212"/>
      <c r="T349" s="214">
        <f>T350+T373+T378+T383+T384</f>
        <v>3.8088000000000002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15" t="s">
        <v>86</v>
      </c>
      <c r="AT349" s="216" t="s">
        <v>75</v>
      </c>
      <c r="AU349" s="216" t="s">
        <v>76</v>
      </c>
      <c r="AY349" s="215" t="s">
        <v>127</v>
      </c>
      <c r="BK349" s="217">
        <f>BK350+BK373+BK378+BK383+BK384</f>
        <v>0</v>
      </c>
    </row>
    <row r="350" s="12" customFormat="1" ht="22.8" customHeight="1">
      <c r="A350" s="12"/>
      <c r="B350" s="204"/>
      <c r="C350" s="205"/>
      <c r="D350" s="206" t="s">
        <v>75</v>
      </c>
      <c r="E350" s="218" t="s">
        <v>429</v>
      </c>
      <c r="F350" s="218" t="s">
        <v>430</v>
      </c>
      <c r="G350" s="205"/>
      <c r="H350" s="205"/>
      <c r="I350" s="208"/>
      <c r="J350" s="219">
        <f>BK350</f>
        <v>0</v>
      </c>
      <c r="K350" s="205"/>
      <c r="L350" s="210"/>
      <c r="M350" s="211"/>
      <c r="N350" s="212"/>
      <c r="O350" s="212"/>
      <c r="P350" s="213">
        <f>SUM(P351:P372)</f>
        <v>0</v>
      </c>
      <c r="Q350" s="212"/>
      <c r="R350" s="213">
        <f>SUM(R351:R372)</f>
        <v>0.024265220000000004</v>
      </c>
      <c r="S350" s="212"/>
      <c r="T350" s="214">
        <f>SUM(T351:T372)</f>
        <v>0</v>
      </c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R350" s="215" t="s">
        <v>86</v>
      </c>
      <c r="AT350" s="216" t="s">
        <v>75</v>
      </c>
      <c r="AU350" s="216" t="s">
        <v>84</v>
      </c>
      <c r="AY350" s="215" t="s">
        <v>127</v>
      </c>
      <c r="BK350" s="217">
        <f>SUM(BK351:BK372)</f>
        <v>0</v>
      </c>
    </row>
    <row r="351" s="2" customFormat="1" ht="24.15" customHeight="1">
      <c r="A351" s="39"/>
      <c r="B351" s="40"/>
      <c r="C351" s="220" t="s">
        <v>431</v>
      </c>
      <c r="D351" s="220" t="s">
        <v>129</v>
      </c>
      <c r="E351" s="221" t="s">
        <v>432</v>
      </c>
      <c r="F351" s="222" t="s">
        <v>433</v>
      </c>
      <c r="G351" s="223" t="s">
        <v>179</v>
      </c>
      <c r="H351" s="224">
        <v>13.58</v>
      </c>
      <c r="I351" s="225"/>
      <c r="J351" s="226">
        <f>ROUND(I351*H351,2)</f>
        <v>0</v>
      </c>
      <c r="K351" s="227"/>
      <c r="L351" s="45"/>
      <c r="M351" s="228" t="s">
        <v>1</v>
      </c>
      <c r="N351" s="229" t="s">
        <v>41</v>
      </c>
      <c r="O351" s="92"/>
      <c r="P351" s="230">
        <f>O351*H351</f>
        <v>0</v>
      </c>
      <c r="Q351" s="230">
        <v>0</v>
      </c>
      <c r="R351" s="230">
        <f>Q351*H351</f>
        <v>0</v>
      </c>
      <c r="S351" s="230">
        <v>0</v>
      </c>
      <c r="T351" s="231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2" t="s">
        <v>218</v>
      </c>
      <c r="AT351" s="232" t="s">
        <v>129</v>
      </c>
      <c r="AU351" s="232" t="s">
        <v>86</v>
      </c>
      <c r="AY351" s="18" t="s">
        <v>127</v>
      </c>
      <c r="BE351" s="233">
        <f>IF(N351="základní",J351,0)</f>
        <v>0</v>
      </c>
      <c r="BF351" s="233">
        <f>IF(N351="snížená",J351,0)</f>
        <v>0</v>
      </c>
      <c r="BG351" s="233">
        <f>IF(N351="zákl. přenesená",J351,0)</f>
        <v>0</v>
      </c>
      <c r="BH351" s="233">
        <f>IF(N351="sníž. přenesená",J351,0)</f>
        <v>0</v>
      </c>
      <c r="BI351" s="233">
        <f>IF(N351="nulová",J351,0)</f>
        <v>0</v>
      </c>
      <c r="BJ351" s="18" t="s">
        <v>84</v>
      </c>
      <c r="BK351" s="233">
        <f>ROUND(I351*H351,2)</f>
        <v>0</v>
      </c>
      <c r="BL351" s="18" t="s">
        <v>218</v>
      </c>
      <c r="BM351" s="232" t="s">
        <v>434</v>
      </c>
    </row>
    <row r="352" s="13" customFormat="1">
      <c r="A352" s="13"/>
      <c r="B352" s="234"/>
      <c r="C352" s="235"/>
      <c r="D352" s="236" t="s">
        <v>135</v>
      </c>
      <c r="E352" s="237" t="s">
        <v>1</v>
      </c>
      <c r="F352" s="238" t="s">
        <v>435</v>
      </c>
      <c r="G352" s="235"/>
      <c r="H352" s="237" t="s">
        <v>1</v>
      </c>
      <c r="I352" s="239"/>
      <c r="J352" s="235"/>
      <c r="K352" s="235"/>
      <c r="L352" s="240"/>
      <c r="M352" s="241"/>
      <c r="N352" s="242"/>
      <c r="O352" s="242"/>
      <c r="P352" s="242"/>
      <c r="Q352" s="242"/>
      <c r="R352" s="242"/>
      <c r="S352" s="242"/>
      <c r="T352" s="24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4" t="s">
        <v>135</v>
      </c>
      <c r="AU352" s="244" t="s">
        <v>86</v>
      </c>
      <c r="AV352" s="13" t="s">
        <v>84</v>
      </c>
      <c r="AW352" s="13" t="s">
        <v>33</v>
      </c>
      <c r="AX352" s="13" t="s">
        <v>76</v>
      </c>
      <c r="AY352" s="244" t="s">
        <v>127</v>
      </c>
    </row>
    <row r="353" s="14" customFormat="1">
      <c r="A353" s="14"/>
      <c r="B353" s="245"/>
      <c r="C353" s="246"/>
      <c r="D353" s="236" t="s">
        <v>135</v>
      </c>
      <c r="E353" s="247" t="s">
        <v>1</v>
      </c>
      <c r="F353" s="248" t="s">
        <v>436</v>
      </c>
      <c r="G353" s="246"/>
      <c r="H353" s="249">
        <v>13.58</v>
      </c>
      <c r="I353" s="250"/>
      <c r="J353" s="246"/>
      <c r="K353" s="246"/>
      <c r="L353" s="251"/>
      <c r="M353" s="252"/>
      <c r="N353" s="253"/>
      <c r="O353" s="253"/>
      <c r="P353" s="253"/>
      <c r="Q353" s="253"/>
      <c r="R353" s="253"/>
      <c r="S353" s="253"/>
      <c r="T353" s="25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5" t="s">
        <v>135</v>
      </c>
      <c r="AU353" s="255" t="s">
        <v>86</v>
      </c>
      <c r="AV353" s="14" t="s">
        <v>86</v>
      </c>
      <c r="AW353" s="14" t="s">
        <v>33</v>
      </c>
      <c r="AX353" s="14" t="s">
        <v>76</v>
      </c>
      <c r="AY353" s="255" t="s">
        <v>127</v>
      </c>
    </row>
    <row r="354" s="15" customFormat="1">
      <c r="A354" s="15"/>
      <c r="B354" s="256"/>
      <c r="C354" s="257"/>
      <c r="D354" s="236" t="s">
        <v>135</v>
      </c>
      <c r="E354" s="258" t="s">
        <v>1</v>
      </c>
      <c r="F354" s="259" t="s">
        <v>138</v>
      </c>
      <c r="G354" s="257"/>
      <c r="H354" s="260">
        <v>13.58</v>
      </c>
      <c r="I354" s="261"/>
      <c r="J354" s="257"/>
      <c r="K354" s="257"/>
      <c r="L354" s="262"/>
      <c r="M354" s="263"/>
      <c r="N354" s="264"/>
      <c r="O354" s="264"/>
      <c r="P354" s="264"/>
      <c r="Q354" s="264"/>
      <c r="R354" s="264"/>
      <c r="S354" s="264"/>
      <c r="T354" s="265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66" t="s">
        <v>135</v>
      </c>
      <c r="AU354" s="266" t="s">
        <v>86</v>
      </c>
      <c r="AV354" s="15" t="s">
        <v>133</v>
      </c>
      <c r="AW354" s="15" t="s">
        <v>33</v>
      </c>
      <c r="AX354" s="15" t="s">
        <v>84</v>
      </c>
      <c r="AY354" s="266" t="s">
        <v>127</v>
      </c>
    </row>
    <row r="355" s="2" customFormat="1" ht="16.5" customHeight="1">
      <c r="A355" s="39"/>
      <c r="B355" s="40"/>
      <c r="C355" s="267" t="s">
        <v>437</v>
      </c>
      <c r="D355" s="267" t="s">
        <v>162</v>
      </c>
      <c r="E355" s="268" t="s">
        <v>438</v>
      </c>
      <c r="F355" s="269" t="s">
        <v>439</v>
      </c>
      <c r="G355" s="270" t="s">
        <v>154</v>
      </c>
      <c r="H355" s="271">
        <v>0.0050000000000000001</v>
      </c>
      <c r="I355" s="272"/>
      <c r="J355" s="273">
        <f>ROUND(I355*H355,2)</f>
        <v>0</v>
      </c>
      <c r="K355" s="274"/>
      <c r="L355" s="275"/>
      <c r="M355" s="276" t="s">
        <v>1</v>
      </c>
      <c r="N355" s="277" t="s">
        <v>41</v>
      </c>
      <c r="O355" s="92"/>
      <c r="P355" s="230">
        <f>O355*H355</f>
        <v>0</v>
      </c>
      <c r="Q355" s="230">
        <v>1</v>
      </c>
      <c r="R355" s="230">
        <f>Q355*H355</f>
        <v>0.0050000000000000001</v>
      </c>
      <c r="S355" s="230">
        <v>0</v>
      </c>
      <c r="T355" s="231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2" t="s">
        <v>327</v>
      </c>
      <c r="AT355" s="232" t="s">
        <v>162</v>
      </c>
      <c r="AU355" s="232" t="s">
        <v>86</v>
      </c>
      <c r="AY355" s="18" t="s">
        <v>127</v>
      </c>
      <c r="BE355" s="233">
        <f>IF(N355="základní",J355,0)</f>
        <v>0</v>
      </c>
      <c r="BF355" s="233">
        <f>IF(N355="snížená",J355,0)</f>
        <v>0</v>
      </c>
      <c r="BG355" s="233">
        <f>IF(N355="zákl. přenesená",J355,0)</f>
        <v>0</v>
      </c>
      <c r="BH355" s="233">
        <f>IF(N355="sníž. přenesená",J355,0)</f>
        <v>0</v>
      </c>
      <c r="BI355" s="233">
        <f>IF(N355="nulová",J355,0)</f>
        <v>0</v>
      </c>
      <c r="BJ355" s="18" t="s">
        <v>84</v>
      </c>
      <c r="BK355" s="233">
        <f>ROUND(I355*H355,2)</f>
        <v>0</v>
      </c>
      <c r="BL355" s="18" t="s">
        <v>218</v>
      </c>
      <c r="BM355" s="232" t="s">
        <v>440</v>
      </c>
    </row>
    <row r="356" s="2" customFormat="1">
      <c r="A356" s="39"/>
      <c r="B356" s="40"/>
      <c r="C356" s="41"/>
      <c r="D356" s="236" t="s">
        <v>231</v>
      </c>
      <c r="E356" s="41"/>
      <c r="F356" s="278" t="s">
        <v>441</v>
      </c>
      <c r="G356" s="41"/>
      <c r="H356" s="41"/>
      <c r="I356" s="279"/>
      <c r="J356" s="41"/>
      <c r="K356" s="41"/>
      <c r="L356" s="45"/>
      <c r="M356" s="280"/>
      <c r="N356" s="281"/>
      <c r="O356" s="92"/>
      <c r="P356" s="92"/>
      <c r="Q356" s="92"/>
      <c r="R356" s="92"/>
      <c r="S356" s="92"/>
      <c r="T356" s="93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231</v>
      </c>
      <c r="AU356" s="18" t="s">
        <v>86</v>
      </c>
    </row>
    <row r="357" s="14" customFormat="1">
      <c r="A357" s="14"/>
      <c r="B357" s="245"/>
      <c r="C357" s="246"/>
      <c r="D357" s="236" t="s">
        <v>135</v>
      </c>
      <c r="E357" s="247" t="s">
        <v>1</v>
      </c>
      <c r="F357" s="248" t="s">
        <v>442</v>
      </c>
      <c r="G357" s="246"/>
      <c r="H357" s="249">
        <v>0.0050000000000000001</v>
      </c>
      <c r="I357" s="250"/>
      <c r="J357" s="246"/>
      <c r="K357" s="246"/>
      <c r="L357" s="251"/>
      <c r="M357" s="252"/>
      <c r="N357" s="253"/>
      <c r="O357" s="253"/>
      <c r="P357" s="253"/>
      <c r="Q357" s="253"/>
      <c r="R357" s="253"/>
      <c r="S357" s="253"/>
      <c r="T357" s="25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5" t="s">
        <v>135</v>
      </c>
      <c r="AU357" s="255" t="s">
        <v>86</v>
      </c>
      <c r="AV357" s="14" t="s">
        <v>86</v>
      </c>
      <c r="AW357" s="14" t="s">
        <v>33</v>
      </c>
      <c r="AX357" s="14" t="s">
        <v>76</v>
      </c>
      <c r="AY357" s="255" t="s">
        <v>127</v>
      </c>
    </row>
    <row r="358" s="15" customFormat="1">
      <c r="A358" s="15"/>
      <c r="B358" s="256"/>
      <c r="C358" s="257"/>
      <c r="D358" s="236" t="s">
        <v>135</v>
      </c>
      <c r="E358" s="258" t="s">
        <v>1</v>
      </c>
      <c r="F358" s="259" t="s">
        <v>138</v>
      </c>
      <c r="G358" s="257"/>
      <c r="H358" s="260">
        <v>0.0050000000000000001</v>
      </c>
      <c r="I358" s="261"/>
      <c r="J358" s="257"/>
      <c r="K358" s="257"/>
      <c r="L358" s="262"/>
      <c r="M358" s="263"/>
      <c r="N358" s="264"/>
      <c r="O358" s="264"/>
      <c r="P358" s="264"/>
      <c r="Q358" s="264"/>
      <c r="R358" s="264"/>
      <c r="S358" s="264"/>
      <c r="T358" s="265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66" t="s">
        <v>135</v>
      </c>
      <c r="AU358" s="266" t="s">
        <v>86</v>
      </c>
      <c r="AV358" s="15" t="s">
        <v>133</v>
      </c>
      <c r="AW358" s="15" t="s">
        <v>33</v>
      </c>
      <c r="AX358" s="15" t="s">
        <v>84</v>
      </c>
      <c r="AY358" s="266" t="s">
        <v>127</v>
      </c>
    </row>
    <row r="359" s="2" customFormat="1" ht="24.15" customHeight="1">
      <c r="A359" s="39"/>
      <c r="B359" s="40"/>
      <c r="C359" s="220" t="s">
        <v>443</v>
      </c>
      <c r="D359" s="220" t="s">
        <v>129</v>
      </c>
      <c r="E359" s="221" t="s">
        <v>444</v>
      </c>
      <c r="F359" s="222" t="s">
        <v>445</v>
      </c>
      <c r="G359" s="223" t="s">
        <v>179</v>
      </c>
      <c r="H359" s="224">
        <v>21.420000000000002</v>
      </c>
      <c r="I359" s="225"/>
      <c r="J359" s="226">
        <f>ROUND(I359*H359,2)</f>
        <v>0</v>
      </c>
      <c r="K359" s="227"/>
      <c r="L359" s="45"/>
      <c r="M359" s="228" t="s">
        <v>1</v>
      </c>
      <c r="N359" s="229" t="s">
        <v>41</v>
      </c>
      <c r="O359" s="92"/>
      <c r="P359" s="230">
        <f>O359*H359</f>
        <v>0</v>
      </c>
      <c r="Q359" s="230">
        <v>5.1E-05</v>
      </c>
      <c r="R359" s="230">
        <f>Q359*H359</f>
        <v>0.00109242</v>
      </c>
      <c r="S359" s="230">
        <v>0</v>
      </c>
      <c r="T359" s="231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2" t="s">
        <v>218</v>
      </c>
      <c r="AT359" s="232" t="s">
        <v>129</v>
      </c>
      <c r="AU359" s="232" t="s">
        <v>86</v>
      </c>
      <c r="AY359" s="18" t="s">
        <v>127</v>
      </c>
      <c r="BE359" s="233">
        <f>IF(N359="základní",J359,0)</f>
        <v>0</v>
      </c>
      <c r="BF359" s="233">
        <f>IF(N359="snížená",J359,0)</f>
        <v>0</v>
      </c>
      <c r="BG359" s="233">
        <f>IF(N359="zákl. přenesená",J359,0)</f>
        <v>0</v>
      </c>
      <c r="BH359" s="233">
        <f>IF(N359="sníž. přenesená",J359,0)</f>
        <v>0</v>
      </c>
      <c r="BI359" s="233">
        <f>IF(N359="nulová",J359,0)</f>
        <v>0</v>
      </c>
      <c r="BJ359" s="18" t="s">
        <v>84</v>
      </c>
      <c r="BK359" s="233">
        <f>ROUND(I359*H359,2)</f>
        <v>0</v>
      </c>
      <c r="BL359" s="18" t="s">
        <v>218</v>
      </c>
      <c r="BM359" s="232" t="s">
        <v>446</v>
      </c>
    </row>
    <row r="360" s="14" customFormat="1">
      <c r="A360" s="14"/>
      <c r="B360" s="245"/>
      <c r="C360" s="246"/>
      <c r="D360" s="236" t="s">
        <v>135</v>
      </c>
      <c r="E360" s="247" t="s">
        <v>1</v>
      </c>
      <c r="F360" s="248" t="s">
        <v>447</v>
      </c>
      <c r="G360" s="246"/>
      <c r="H360" s="249">
        <v>21.420000000000002</v>
      </c>
      <c r="I360" s="250"/>
      <c r="J360" s="246"/>
      <c r="K360" s="246"/>
      <c r="L360" s="251"/>
      <c r="M360" s="252"/>
      <c r="N360" s="253"/>
      <c r="O360" s="253"/>
      <c r="P360" s="253"/>
      <c r="Q360" s="253"/>
      <c r="R360" s="253"/>
      <c r="S360" s="253"/>
      <c r="T360" s="254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5" t="s">
        <v>135</v>
      </c>
      <c r="AU360" s="255" t="s">
        <v>86</v>
      </c>
      <c r="AV360" s="14" t="s">
        <v>86</v>
      </c>
      <c r="AW360" s="14" t="s">
        <v>33</v>
      </c>
      <c r="AX360" s="14" t="s">
        <v>76</v>
      </c>
      <c r="AY360" s="255" t="s">
        <v>127</v>
      </c>
    </row>
    <row r="361" s="15" customFormat="1">
      <c r="A361" s="15"/>
      <c r="B361" s="256"/>
      <c r="C361" s="257"/>
      <c r="D361" s="236" t="s">
        <v>135</v>
      </c>
      <c r="E361" s="258" t="s">
        <v>1</v>
      </c>
      <c r="F361" s="259" t="s">
        <v>138</v>
      </c>
      <c r="G361" s="257"/>
      <c r="H361" s="260">
        <v>21.420000000000002</v>
      </c>
      <c r="I361" s="261"/>
      <c r="J361" s="257"/>
      <c r="K361" s="257"/>
      <c r="L361" s="262"/>
      <c r="M361" s="263"/>
      <c r="N361" s="264"/>
      <c r="O361" s="264"/>
      <c r="P361" s="264"/>
      <c r="Q361" s="264"/>
      <c r="R361" s="264"/>
      <c r="S361" s="264"/>
      <c r="T361" s="265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66" t="s">
        <v>135</v>
      </c>
      <c r="AU361" s="266" t="s">
        <v>86</v>
      </c>
      <c r="AV361" s="15" t="s">
        <v>133</v>
      </c>
      <c r="AW361" s="15" t="s">
        <v>33</v>
      </c>
      <c r="AX361" s="15" t="s">
        <v>84</v>
      </c>
      <c r="AY361" s="266" t="s">
        <v>127</v>
      </c>
    </row>
    <row r="362" s="2" customFormat="1" ht="24.15" customHeight="1">
      <c r="A362" s="39"/>
      <c r="B362" s="40"/>
      <c r="C362" s="267" t="s">
        <v>448</v>
      </c>
      <c r="D362" s="267" t="s">
        <v>162</v>
      </c>
      <c r="E362" s="268" t="s">
        <v>449</v>
      </c>
      <c r="F362" s="269" t="s">
        <v>450</v>
      </c>
      <c r="G362" s="270" t="s">
        <v>179</v>
      </c>
      <c r="H362" s="271">
        <v>22.716000000000001</v>
      </c>
      <c r="I362" s="272"/>
      <c r="J362" s="273">
        <f>ROUND(I362*H362,2)</f>
        <v>0</v>
      </c>
      <c r="K362" s="274"/>
      <c r="L362" s="275"/>
      <c r="M362" s="276" t="s">
        <v>1</v>
      </c>
      <c r="N362" s="277" t="s">
        <v>41</v>
      </c>
      <c r="O362" s="92"/>
      <c r="P362" s="230">
        <f>O362*H362</f>
        <v>0</v>
      </c>
      <c r="Q362" s="230">
        <v>0.00080000000000000004</v>
      </c>
      <c r="R362" s="230">
        <f>Q362*H362</f>
        <v>0.018172800000000003</v>
      </c>
      <c r="S362" s="230">
        <v>0</v>
      </c>
      <c r="T362" s="231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2" t="s">
        <v>327</v>
      </c>
      <c r="AT362" s="232" t="s">
        <v>162</v>
      </c>
      <c r="AU362" s="232" t="s">
        <v>86</v>
      </c>
      <c r="AY362" s="18" t="s">
        <v>127</v>
      </c>
      <c r="BE362" s="233">
        <f>IF(N362="základní",J362,0)</f>
        <v>0</v>
      </c>
      <c r="BF362" s="233">
        <f>IF(N362="snížená",J362,0)</f>
        <v>0</v>
      </c>
      <c r="BG362" s="233">
        <f>IF(N362="zákl. přenesená",J362,0)</f>
        <v>0</v>
      </c>
      <c r="BH362" s="233">
        <f>IF(N362="sníž. přenesená",J362,0)</f>
        <v>0</v>
      </c>
      <c r="BI362" s="233">
        <f>IF(N362="nulová",J362,0)</f>
        <v>0</v>
      </c>
      <c r="BJ362" s="18" t="s">
        <v>84</v>
      </c>
      <c r="BK362" s="233">
        <f>ROUND(I362*H362,2)</f>
        <v>0</v>
      </c>
      <c r="BL362" s="18" t="s">
        <v>218</v>
      </c>
      <c r="BM362" s="232" t="s">
        <v>451</v>
      </c>
    </row>
    <row r="363" s="14" customFormat="1">
      <c r="A363" s="14"/>
      <c r="B363" s="245"/>
      <c r="C363" s="246"/>
      <c r="D363" s="236" t="s">
        <v>135</v>
      </c>
      <c r="E363" s="247" t="s">
        <v>1</v>
      </c>
      <c r="F363" s="248" t="s">
        <v>452</v>
      </c>
      <c r="G363" s="246"/>
      <c r="H363" s="249">
        <v>22.716000000000001</v>
      </c>
      <c r="I363" s="250"/>
      <c r="J363" s="246"/>
      <c r="K363" s="246"/>
      <c r="L363" s="251"/>
      <c r="M363" s="252"/>
      <c r="N363" s="253"/>
      <c r="O363" s="253"/>
      <c r="P363" s="253"/>
      <c r="Q363" s="253"/>
      <c r="R363" s="253"/>
      <c r="S363" s="253"/>
      <c r="T363" s="254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5" t="s">
        <v>135</v>
      </c>
      <c r="AU363" s="255" t="s">
        <v>86</v>
      </c>
      <c r="AV363" s="14" t="s">
        <v>86</v>
      </c>
      <c r="AW363" s="14" t="s">
        <v>33</v>
      </c>
      <c r="AX363" s="14" t="s">
        <v>76</v>
      </c>
      <c r="AY363" s="255" t="s">
        <v>127</v>
      </c>
    </row>
    <row r="364" s="15" customFormat="1">
      <c r="A364" s="15"/>
      <c r="B364" s="256"/>
      <c r="C364" s="257"/>
      <c r="D364" s="236" t="s">
        <v>135</v>
      </c>
      <c r="E364" s="258" t="s">
        <v>1</v>
      </c>
      <c r="F364" s="259" t="s">
        <v>138</v>
      </c>
      <c r="G364" s="257"/>
      <c r="H364" s="260">
        <v>22.716000000000001</v>
      </c>
      <c r="I364" s="261"/>
      <c r="J364" s="257"/>
      <c r="K364" s="257"/>
      <c r="L364" s="262"/>
      <c r="M364" s="263"/>
      <c r="N364" s="264"/>
      <c r="O364" s="264"/>
      <c r="P364" s="264"/>
      <c r="Q364" s="264"/>
      <c r="R364" s="264"/>
      <c r="S364" s="264"/>
      <c r="T364" s="265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66" t="s">
        <v>135</v>
      </c>
      <c r="AU364" s="266" t="s">
        <v>86</v>
      </c>
      <c r="AV364" s="15" t="s">
        <v>133</v>
      </c>
      <c r="AW364" s="15" t="s">
        <v>33</v>
      </c>
      <c r="AX364" s="15" t="s">
        <v>84</v>
      </c>
      <c r="AY364" s="266" t="s">
        <v>127</v>
      </c>
    </row>
    <row r="365" s="2" customFormat="1" ht="33" customHeight="1">
      <c r="A365" s="39"/>
      <c r="B365" s="40"/>
      <c r="C365" s="220" t="s">
        <v>453</v>
      </c>
      <c r="D365" s="220" t="s">
        <v>129</v>
      </c>
      <c r="E365" s="221" t="s">
        <v>454</v>
      </c>
      <c r="F365" s="222" t="s">
        <v>455</v>
      </c>
      <c r="G365" s="223" t="s">
        <v>179</v>
      </c>
      <c r="H365" s="224">
        <v>13.58</v>
      </c>
      <c r="I365" s="225"/>
      <c r="J365" s="226">
        <f>ROUND(I365*H365,2)</f>
        <v>0</v>
      </c>
      <c r="K365" s="227"/>
      <c r="L365" s="45"/>
      <c r="M365" s="228" t="s">
        <v>1</v>
      </c>
      <c r="N365" s="229" t="s">
        <v>41</v>
      </c>
      <c r="O365" s="92"/>
      <c r="P365" s="230">
        <f>O365*H365</f>
        <v>0</v>
      </c>
      <c r="Q365" s="230">
        <v>0</v>
      </c>
      <c r="R365" s="230">
        <f>Q365*H365</f>
        <v>0</v>
      </c>
      <c r="S365" s="230">
        <v>0</v>
      </c>
      <c r="T365" s="231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2" t="s">
        <v>218</v>
      </c>
      <c r="AT365" s="232" t="s">
        <v>129</v>
      </c>
      <c r="AU365" s="232" t="s">
        <v>86</v>
      </c>
      <c r="AY365" s="18" t="s">
        <v>127</v>
      </c>
      <c r="BE365" s="233">
        <f>IF(N365="základní",J365,0)</f>
        <v>0</v>
      </c>
      <c r="BF365" s="233">
        <f>IF(N365="snížená",J365,0)</f>
        <v>0</v>
      </c>
      <c r="BG365" s="233">
        <f>IF(N365="zákl. přenesená",J365,0)</f>
        <v>0</v>
      </c>
      <c r="BH365" s="233">
        <f>IF(N365="sníž. přenesená",J365,0)</f>
        <v>0</v>
      </c>
      <c r="BI365" s="233">
        <f>IF(N365="nulová",J365,0)</f>
        <v>0</v>
      </c>
      <c r="BJ365" s="18" t="s">
        <v>84</v>
      </c>
      <c r="BK365" s="233">
        <f>ROUND(I365*H365,2)</f>
        <v>0</v>
      </c>
      <c r="BL365" s="18" t="s">
        <v>218</v>
      </c>
      <c r="BM365" s="232" t="s">
        <v>456</v>
      </c>
    </row>
    <row r="366" s="13" customFormat="1">
      <c r="A366" s="13"/>
      <c r="B366" s="234"/>
      <c r="C366" s="235"/>
      <c r="D366" s="236" t="s">
        <v>135</v>
      </c>
      <c r="E366" s="237" t="s">
        <v>1</v>
      </c>
      <c r="F366" s="238" t="s">
        <v>435</v>
      </c>
      <c r="G366" s="235"/>
      <c r="H366" s="237" t="s">
        <v>1</v>
      </c>
      <c r="I366" s="239"/>
      <c r="J366" s="235"/>
      <c r="K366" s="235"/>
      <c r="L366" s="240"/>
      <c r="M366" s="241"/>
      <c r="N366" s="242"/>
      <c r="O366" s="242"/>
      <c r="P366" s="242"/>
      <c r="Q366" s="242"/>
      <c r="R366" s="242"/>
      <c r="S366" s="242"/>
      <c r="T366" s="24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4" t="s">
        <v>135</v>
      </c>
      <c r="AU366" s="244" t="s">
        <v>86</v>
      </c>
      <c r="AV366" s="13" t="s">
        <v>84</v>
      </c>
      <c r="AW366" s="13" t="s">
        <v>33</v>
      </c>
      <c r="AX366" s="13" t="s">
        <v>76</v>
      </c>
      <c r="AY366" s="244" t="s">
        <v>127</v>
      </c>
    </row>
    <row r="367" s="14" customFormat="1">
      <c r="A367" s="14"/>
      <c r="B367" s="245"/>
      <c r="C367" s="246"/>
      <c r="D367" s="236" t="s">
        <v>135</v>
      </c>
      <c r="E367" s="247" t="s">
        <v>1</v>
      </c>
      <c r="F367" s="248" t="s">
        <v>436</v>
      </c>
      <c r="G367" s="246"/>
      <c r="H367" s="249">
        <v>13.58</v>
      </c>
      <c r="I367" s="250"/>
      <c r="J367" s="246"/>
      <c r="K367" s="246"/>
      <c r="L367" s="251"/>
      <c r="M367" s="252"/>
      <c r="N367" s="253"/>
      <c r="O367" s="253"/>
      <c r="P367" s="253"/>
      <c r="Q367" s="253"/>
      <c r="R367" s="253"/>
      <c r="S367" s="253"/>
      <c r="T367" s="254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5" t="s">
        <v>135</v>
      </c>
      <c r="AU367" s="255" t="s">
        <v>86</v>
      </c>
      <c r="AV367" s="14" t="s">
        <v>86</v>
      </c>
      <c r="AW367" s="14" t="s">
        <v>33</v>
      </c>
      <c r="AX367" s="14" t="s">
        <v>76</v>
      </c>
      <c r="AY367" s="255" t="s">
        <v>127</v>
      </c>
    </row>
    <row r="368" s="15" customFormat="1">
      <c r="A368" s="15"/>
      <c r="B368" s="256"/>
      <c r="C368" s="257"/>
      <c r="D368" s="236" t="s">
        <v>135</v>
      </c>
      <c r="E368" s="258" t="s">
        <v>1</v>
      </c>
      <c r="F368" s="259" t="s">
        <v>138</v>
      </c>
      <c r="G368" s="257"/>
      <c r="H368" s="260">
        <v>13.58</v>
      </c>
      <c r="I368" s="261"/>
      <c r="J368" s="257"/>
      <c r="K368" s="257"/>
      <c r="L368" s="262"/>
      <c r="M368" s="263"/>
      <c r="N368" s="264"/>
      <c r="O368" s="264"/>
      <c r="P368" s="264"/>
      <c r="Q368" s="264"/>
      <c r="R368" s="264"/>
      <c r="S368" s="264"/>
      <c r="T368" s="265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66" t="s">
        <v>135</v>
      </c>
      <c r="AU368" s="266" t="s">
        <v>86</v>
      </c>
      <c r="AV368" s="15" t="s">
        <v>133</v>
      </c>
      <c r="AW368" s="15" t="s">
        <v>33</v>
      </c>
      <c r="AX368" s="15" t="s">
        <v>84</v>
      </c>
      <c r="AY368" s="266" t="s">
        <v>127</v>
      </c>
    </row>
    <row r="369" s="2" customFormat="1" ht="33" customHeight="1">
      <c r="A369" s="39"/>
      <c r="B369" s="40"/>
      <c r="C369" s="220" t="s">
        <v>457</v>
      </c>
      <c r="D369" s="220" t="s">
        <v>129</v>
      </c>
      <c r="E369" s="221" t="s">
        <v>458</v>
      </c>
      <c r="F369" s="222" t="s">
        <v>459</v>
      </c>
      <c r="G369" s="223" t="s">
        <v>242</v>
      </c>
      <c r="H369" s="224">
        <v>11.9</v>
      </c>
      <c r="I369" s="225"/>
      <c r="J369" s="226">
        <f>ROUND(I369*H369,2)</f>
        <v>0</v>
      </c>
      <c r="K369" s="227"/>
      <c r="L369" s="45"/>
      <c r="M369" s="228" t="s">
        <v>1</v>
      </c>
      <c r="N369" s="229" t="s">
        <v>41</v>
      </c>
      <c r="O369" s="92"/>
      <c r="P369" s="230">
        <f>O369*H369</f>
        <v>0</v>
      </c>
      <c r="Q369" s="230">
        <v>0</v>
      </c>
      <c r="R369" s="230">
        <f>Q369*H369</f>
        <v>0</v>
      </c>
      <c r="S369" s="230">
        <v>0</v>
      </c>
      <c r="T369" s="231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2" t="s">
        <v>218</v>
      </c>
      <c r="AT369" s="232" t="s">
        <v>129</v>
      </c>
      <c r="AU369" s="232" t="s">
        <v>86</v>
      </c>
      <c r="AY369" s="18" t="s">
        <v>127</v>
      </c>
      <c r="BE369" s="233">
        <f>IF(N369="základní",J369,0)</f>
        <v>0</v>
      </c>
      <c r="BF369" s="233">
        <f>IF(N369="snížená",J369,0)</f>
        <v>0</v>
      </c>
      <c r="BG369" s="233">
        <f>IF(N369="zákl. přenesená",J369,0)</f>
        <v>0</v>
      </c>
      <c r="BH369" s="233">
        <f>IF(N369="sníž. přenesená",J369,0)</f>
        <v>0</v>
      </c>
      <c r="BI369" s="233">
        <f>IF(N369="nulová",J369,0)</f>
        <v>0</v>
      </c>
      <c r="BJ369" s="18" t="s">
        <v>84</v>
      </c>
      <c r="BK369" s="233">
        <f>ROUND(I369*H369,2)</f>
        <v>0</v>
      </c>
      <c r="BL369" s="18" t="s">
        <v>218</v>
      </c>
      <c r="BM369" s="232" t="s">
        <v>460</v>
      </c>
    </row>
    <row r="370" s="14" customFormat="1">
      <c r="A370" s="14"/>
      <c r="B370" s="245"/>
      <c r="C370" s="246"/>
      <c r="D370" s="236" t="s">
        <v>135</v>
      </c>
      <c r="E370" s="247" t="s">
        <v>1</v>
      </c>
      <c r="F370" s="248" t="s">
        <v>461</v>
      </c>
      <c r="G370" s="246"/>
      <c r="H370" s="249">
        <v>11.9</v>
      </c>
      <c r="I370" s="250"/>
      <c r="J370" s="246"/>
      <c r="K370" s="246"/>
      <c r="L370" s="251"/>
      <c r="M370" s="252"/>
      <c r="N370" s="253"/>
      <c r="O370" s="253"/>
      <c r="P370" s="253"/>
      <c r="Q370" s="253"/>
      <c r="R370" s="253"/>
      <c r="S370" s="253"/>
      <c r="T370" s="254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5" t="s">
        <v>135</v>
      </c>
      <c r="AU370" s="255" t="s">
        <v>86</v>
      </c>
      <c r="AV370" s="14" t="s">
        <v>86</v>
      </c>
      <c r="AW370" s="14" t="s">
        <v>33</v>
      </c>
      <c r="AX370" s="14" t="s">
        <v>76</v>
      </c>
      <c r="AY370" s="255" t="s">
        <v>127</v>
      </c>
    </row>
    <row r="371" s="15" customFormat="1">
      <c r="A371" s="15"/>
      <c r="B371" s="256"/>
      <c r="C371" s="257"/>
      <c r="D371" s="236" t="s">
        <v>135</v>
      </c>
      <c r="E371" s="258" t="s">
        <v>1</v>
      </c>
      <c r="F371" s="259" t="s">
        <v>138</v>
      </c>
      <c r="G371" s="257"/>
      <c r="H371" s="260">
        <v>11.9</v>
      </c>
      <c r="I371" s="261"/>
      <c r="J371" s="257"/>
      <c r="K371" s="257"/>
      <c r="L371" s="262"/>
      <c r="M371" s="263"/>
      <c r="N371" s="264"/>
      <c r="O371" s="264"/>
      <c r="P371" s="264"/>
      <c r="Q371" s="264"/>
      <c r="R371" s="264"/>
      <c r="S371" s="264"/>
      <c r="T371" s="265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66" t="s">
        <v>135</v>
      </c>
      <c r="AU371" s="266" t="s">
        <v>86</v>
      </c>
      <c r="AV371" s="15" t="s">
        <v>133</v>
      </c>
      <c r="AW371" s="15" t="s">
        <v>33</v>
      </c>
      <c r="AX371" s="15" t="s">
        <v>84</v>
      </c>
      <c r="AY371" s="266" t="s">
        <v>127</v>
      </c>
    </row>
    <row r="372" s="2" customFormat="1" ht="24.15" customHeight="1">
      <c r="A372" s="39"/>
      <c r="B372" s="40"/>
      <c r="C372" s="220" t="s">
        <v>462</v>
      </c>
      <c r="D372" s="220" t="s">
        <v>129</v>
      </c>
      <c r="E372" s="221" t="s">
        <v>463</v>
      </c>
      <c r="F372" s="222" t="s">
        <v>464</v>
      </c>
      <c r="G372" s="223" t="s">
        <v>465</v>
      </c>
      <c r="H372" s="293"/>
      <c r="I372" s="225"/>
      <c r="J372" s="226">
        <f>ROUND(I372*H372,2)</f>
        <v>0</v>
      </c>
      <c r="K372" s="227"/>
      <c r="L372" s="45"/>
      <c r="M372" s="228" t="s">
        <v>1</v>
      </c>
      <c r="N372" s="229" t="s">
        <v>41</v>
      </c>
      <c r="O372" s="92"/>
      <c r="P372" s="230">
        <f>O372*H372</f>
        <v>0</v>
      </c>
      <c r="Q372" s="230">
        <v>0</v>
      </c>
      <c r="R372" s="230">
        <f>Q372*H372</f>
        <v>0</v>
      </c>
      <c r="S372" s="230">
        <v>0</v>
      </c>
      <c r="T372" s="231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2" t="s">
        <v>218</v>
      </c>
      <c r="AT372" s="232" t="s">
        <v>129</v>
      </c>
      <c r="AU372" s="232" t="s">
        <v>86</v>
      </c>
      <c r="AY372" s="18" t="s">
        <v>127</v>
      </c>
      <c r="BE372" s="233">
        <f>IF(N372="základní",J372,0)</f>
        <v>0</v>
      </c>
      <c r="BF372" s="233">
        <f>IF(N372="snížená",J372,0)</f>
        <v>0</v>
      </c>
      <c r="BG372" s="233">
        <f>IF(N372="zákl. přenesená",J372,0)</f>
        <v>0</v>
      </c>
      <c r="BH372" s="233">
        <f>IF(N372="sníž. přenesená",J372,0)</f>
        <v>0</v>
      </c>
      <c r="BI372" s="233">
        <f>IF(N372="nulová",J372,0)</f>
        <v>0</v>
      </c>
      <c r="BJ372" s="18" t="s">
        <v>84</v>
      </c>
      <c r="BK372" s="233">
        <f>ROUND(I372*H372,2)</f>
        <v>0</v>
      </c>
      <c r="BL372" s="18" t="s">
        <v>218</v>
      </c>
      <c r="BM372" s="232" t="s">
        <v>466</v>
      </c>
    </row>
    <row r="373" s="12" customFormat="1" ht="22.8" customHeight="1">
      <c r="A373" s="12"/>
      <c r="B373" s="204"/>
      <c r="C373" s="205"/>
      <c r="D373" s="206" t="s">
        <v>75</v>
      </c>
      <c r="E373" s="218" t="s">
        <v>467</v>
      </c>
      <c r="F373" s="218" t="s">
        <v>468</v>
      </c>
      <c r="G373" s="205"/>
      <c r="H373" s="205"/>
      <c r="I373" s="208"/>
      <c r="J373" s="219">
        <f>BK373</f>
        <v>0</v>
      </c>
      <c r="K373" s="205"/>
      <c r="L373" s="210"/>
      <c r="M373" s="211"/>
      <c r="N373" s="212"/>
      <c r="O373" s="212"/>
      <c r="P373" s="213">
        <f>SUM(P374:P377)</f>
        <v>0</v>
      </c>
      <c r="Q373" s="212"/>
      <c r="R373" s="213">
        <f>SUM(R374:R377)</f>
        <v>0</v>
      </c>
      <c r="S373" s="212"/>
      <c r="T373" s="214">
        <f>SUM(T374:T377)</f>
        <v>0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215" t="s">
        <v>86</v>
      </c>
      <c r="AT373" s="216" t="s">
        <v>75</v>
      </c>
      <c r="AU373" s="216" t="s">
        <v>84</v>
      </c>
      <c r="AY373" s="215" t="s">
        <v>127</v>
      </c>
      <c r="BK373" s="217">
        <f>SUM(BK374:BK377)</f>
        <v>0</v>
      </c>
    </row>
    <row r="374" s="2" customFormat="1" ht="16.5" customHeight="1">
      <c r="A374" s="39"/>
      <c r="B374" s="40"/>
      <c r="C374" s="220" t="s">
        <v>469</v>
      </c>
      <c r="D374" s="220" t="s">
        <v>129</v>
      </c>
      <c r="E374" s="221" t="s">
        <v>470</v>
      </c>
      <c r="F374" s="222" t="s">
        <v>471</v>
      </c>
      <c r="G374" s="223" t="s">
        <v>179</v>
      </c>
      <c r="H374" s="224">
        <v>10.710000000000001</v>
      </c>
      <c r="I374" s="225"/>
      <c r="J374" s="226">
        <f>ROUND(I374*H374,2)</f>
        <v>0</v>
      </c>
      <c r="K374" s="227"/>
      <c r="L374" s="45"/>
      <c r="M374" s="228" t="s">
        <v>1</v>
      </c>
      <c r="N374" s="229" t="s">
        <v>41</v>
      </c>
      <c r="O374" s="92"/>
      <c r="P374" s="230">
        <f>O374*H374</f>
        <v>0</v>
      </c>
      <c r="Q374" s="230">
        <v>0</v>
      </c>
      <c r="R374" s="230">
        <f>Q374*H374</f>
        <v>0</v>
      </c>
      <c r="S374" s="230">
        <v>0</v>
      </c>
      <c r="T374" s="231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32" t="s">
        <v>218</v>
      </c>
      <c r="AT374" s="232" t="s">
        <v>129</v>
      </c>
      <c r="AU374" s="232" t="s">
        <v>86</v>
      </c>
      <c r="AY374" s="18" t="s">
        <v>127</v>
      </c>
      <c r="BE374" s="233">
        <f>IF(N374="základní",J374,0)</f>
        <v>0</v>
      </c>
      <c r="BF374" s="233">
        <f>IF(N374="snížená",J374,0)</f>
        <v>0</v>
      </c>
      <c r="BG374" s="233">
        <f>IF(N374="zákl. přenesená",J374,0)</f>
        <v>0</v>
      </c>
      <c r="BH374" s="233">
        <f>IF(N374="sníž. přenesená",J374,0)</f>
        <v>0</v>
      </c>
      <c r="BI374" s="233">
        <f>IF(N374="nulová",J374,0)</f>
        <v>0</v>
      </c>
      <c r="BJ374" s="18" t="s">
        <v>84</v>
      </c>
      <c r="BK374" s="233">
        <f>ROUND(I374*H374,2)</f>
        <v>0</v>
      </c>
      <c r="BL374" s="18" t="s">
        <v>218</v>
      </c>
      <c r="BM374" s="232" t="s">
        <v>472</v>
      </c>
    </row>
    <row r="375" s="13" customFormat="1">
      <c r="A375" s="13"/>
      <c r="B375" s="234"/>
      <c r="C375" s="235"/>
      <c r="D375" s="236" t="s">
        <v>135</v>
      </c>
      <c r="E375" s="237" t="s">
        <v>1</v>
      </c>
      <c r="F375" s="238" t="s">
        <v>473</v>
      </c>
      <c r="G375" s="235"/>
      <c r="H375" s="237" t="s">
        <v>1</v>
      </c>
      <c r="I375" s="239"/>
      <c r="J375" s="235"/>
      <c r="K375" s="235"/>
      <c r="L375" s="240"/>
      <c r="M375" s="241"/>
      <c r="N375" s="242"/>
      <c r="O375" s="242"/>
      <c r="P375" s="242"/>
      <c r="Q375" s="242"/>
      <c r="R375" s="242"/>
      <c r="S375" s="242"/>
      <c r="T375" s="24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4" t="s">
        <v>135</v>
      </c>
      <c r="AU375" s="244" t="s">
        <v>86</v>
      </c>
      <c r="AV375" s="13" t="s">
        <v>84</v>
      </c>
      <c r="AW375" s="13" t="s">
        <v>33</v>
      </c>
      <c r="AX375" s="13" t="s">
        <v>76</v>
      </c>
      <c r="AY375" s="244" t="s">
        <v>127</v>
      </c>
    </row>
    <row r="376" s="14" customFormat="1">
      <c r="A376" s="14"/>
      <c r="B376" s="245"/>
      <c r="C376" s="246"/>
      <c r="D376" s="236" t="s">
        <v>135</v>
      </c>
      <c r="E376" s="247" t="s">
        <v>1</v>
      </c>
      <c r="F376" s="248" t="s">
        <v>474</v>
      </c>
      <c r="G376" s="246"/>
      <c r="H376" s="249">
        <v>10.710000000000001</v>
      </c>
      <c r="I376" s="250"/>
      <c r="J376" s="246"/>
      <c r="K376" s="246"/>
      <c r="L376" s="251"/>
      <c r="M376" s="252"/>
      <c r="N376" s="253"/>
      <c r="O376" s="253"/>
      <c r="P376" s="253"/>
      <c r="Q376" s="253"/>
      <c r="R376" s="253"/>
      <c r="S376" s="253"/>
      <c r="T376" s="25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5" t="s">
        <v>135</v>
      </c>
      <c r="AU376" s="255" t="s">
        <v>86</v>
      </c>
      <c r="AV376" s="14" t="s">
        <v>86</v>
      </c>
      <c r="AW376" s="14" t="s">
        <v>33</v>
      </c>
      <c r="AX376" s="14" t="s">
        <v>76</v>
      </c>
      <c r="AY376" s="255" t="s">
        <v>127</v>
      </c>
    </row>
    <row r="377" s="15" customFormat="1">
      <c r="A377" s="15"/>
      <c r="B377" s="256"/>
      <c r="C377" s="257"/>
      <c r="D377" s="236" t="s">
        <v>135</v>
      </c>
      <c r="E377" s="258" t="s">
        <v>1</v>
      </c>
      <c r="F377" s="259" t="s">
        <v>138</v>
      </c>
      <c r="G377" s="257"/>
      <c r="H377" s="260">
        <v>10.710000000000001</v>
      </c>
      <c r="I377" s="261"/>
      <c r="J377" s="257"/>
      <c r="K377" s="257"/>
      <c r="L377" s="262"/>
      <c r="M377" s="263"/>
      <c r="N377" s="264"/>
      <c r="O377" s="264"/>
      <c r="P377" s="264"/>
      <c r="Q377" s="264"/>
      <c r="R377" s="264"/>
      <c r="S377" s="264"/>
      <c r="T377" s="265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66" t="s">
        <v>135</v>
      </c>
      <c r="AU377" s="266" t="s">
        <v>86</v>
      </c>
      <c r="AV377" s="15" t="s">
        <v>133</v>
      </c>
      <c r="AW377" s="15" t="s">
        <v>33</v>
      </c>
      <c r="AX377" s="15" t="s">
        <v>84</v>
      </c>
      <c r="AY377" s="266" t="s">
        <v>127</v>
      </c>
    </row>
    <row r="378" s="12" customFormat="1" ht="22.8" customHeight="1">
      <c r="A378" s="12"/>
      <c r="B378" s="204"/>
      <c r="C378" s="205"/>
      <c r="D378" s="206" t="s">
        <v>75</v>
      </c>
      <c r="E378" s="218" t="s">
        <v>475</v>
      </c>
      <c r="F378" s="218" t="s">
        <v>476</v>
      </c>
      <c r="G378" s="205"/>
      <c r="H378" s="205"/>
      <c r="I378" s="208"/>
      <c r="J378" s="219">
        <f>BK378</f>
        <v>0</v>
      </c>
      <c r="K378" s="205"/>
      <c r="L378" s="210"/>
      <c r="M378" s="211"/>
      <c r="N378" s="212"/>
      <c r="O378" s="212"/>
      <c r="P378" s="213">
        <f>SUM(P379:P382)</f>
        <v>0</v>
      </c>
      <c r="Q378" s="212"/>
      <c r="R378" s="213">
        <f>SUM(R379:R382)</f>
        <v>0</v>
      </c>
      <c r="S378" s="212"/>
      <c r="T378" s="214">
        <f>SUM(T379:T382)</f>
        <v>3.8088000000000002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215" t="s">
        <v>86</v>
      </c>
      <c r="AT378" s="216" t="s">
        <v>75</v>
      </c>
      <c r="AU378" s="216" t="s">
        <v>84</v>
      </c>
      <c r="AY378" s="215" t="s">
        <v>127</v>
      </c>
      <c r="BK378" s="217">
        <f>SUM(BK379:BK382)</f>
        <v>0</v>
      </c>
    </row>
    <row r="379" s="2" customFormat="1" ht="24.15" customHeight="1">
      <c r="A379" s="39"/>
      <c r="B379" s="40"/>
      <c r="C379" s="220" t="s">
        <v>477</v>
      </c>
      <c r="D379" s="220" t="s">
        <v>129</v>
      </c>
      <c r="E379" s="221" t="s">
        <v>478</v>
      </c>
      <c r="F379" s="222" t="s">
        <v>479</v>
      </c>
      <c r="G379" s="223" t="s">
        <v>299</v>
      </c>
      <c r="H379" s="224">
        <v>3808.8000000000002</v>
      </c>
      <c r="I379" s="225"/>
      <c r="J379" s="226">
        <f>ROUND(I379*H379,2)</f>
        <v>0</v>
      </c>
      <c r="K379" s="227"/>
      <c r="L379" s="45"/>
      <c r="M379" s="228" t="s">
        <v>1</v>
      </c>
      <c r="N379" s="229" t="s">
        <v>41</v>
      </c>
      <c r="O379" s="92"/>
      <c r="P379" s="230">
        <f>O379*H379</f>
        <v>0</v>
      </c>
      <c r="Q379" s="230">
        <v>0</v>
      </c>
      <c r="R379" s="230">
        <f>Q379*H379</f>
        <v>0</v>
      </c>
      <c r="S379" s="230">
        <v>0.001</v>
      </c>
      <c r="T379" s="231">
        <f>S379*H379</f>
        <v>3.8088000000000002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2" t="s">
        <v>218</v>
      </c>
      <c r="AT379" s="232" t="s">
        <v>129</v>
      </c>
      <c r="AU379" s="232" t="s">
        <v>86</v>
      </c>
      <c r="AY379" s="18" t="s">
        <v>127</v>
      </c>
      <c r="BE379" s="233">
        <f>IF(N379="základní",J379,0)</f>
        <v>0</v>
      </c>
      <c r="BF379" s="233">
        <f>IF(N379="snížená",J379,0)</f>
        <v>0</v>
      </c>
      <c r="BG379" s="233">
        <f>IF(N379="zákl. přenesená",J379,0)</f>
        <v>0</v>
      </c>
      <c r="BH379" s="233">
        <f>IF(N379="sníž. přenesená",J379,0)</f>
        <v>0</v>
      </c>
      <c r="BI379" s="233">
        <f>IF(N379="nulová",J379,0)</f>
        <v>0</v>
      </c>
      <c r="BJ379" s="18" t="s">
        <v>84</v>
      </c>
      <c r="BK379" s="233">
        <f>ROUND(I379*H379,2)</f>
        <v>0</v>
      </c>
      <c r="BL379" s="18" t="s">
        <v>218</v>
      </c>
      <c r="BM379" s="232" t="s">
        <v>480</v>
      </c>
    </row>
    <row r="380" s="13" customFormat="1">
      <c r="A380" s="13"/>
      <c r="B380" s="234"/>
      <c r="C380" s="235"/>
      <c r="D380" s="236" t="s">
        <v>135</v>
      </c>
      <c r="E380" s="237" t="s">
        <v>1</v>
      </c>
      <c r="F380" s="238" t="s">
        <v>481</v>
      </c>
      <c r="G380" s="235"/>
      <c r="H380" s="237" t="s">
        <v>1</v>
      </c>
      <c r="I380" s="239"/>
      <c r="J380" s="235"/>
      <c r="K380" s="235"/>
      <c r="L380" s="240"/>
      <c r="M380" s="241"/>
      <c r="N380" s="242"/>
      <c r="O380" s="242"/>
      <c r="P380" s="242"/>
      <c r="Q380" s="242"/>
      <c r="R380" s="242"/>
      <c r="S380" s="242"/>
      <c r="T380" s="24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4" t="s">
        <v>135</v>
      </c>
      <c r="AU380" s="244" t="s">
        <v>86</v>
      </c>
      <c r="AV380" s="13" t="s">
        <v>84</v>
      </c>
      <c r="AW380" s="13" t="s">
        <v>33</v>
      </c>
      <c r="AX380" s="13" t="s">
        <v>76</v>
      </c>
      <c r="AY380" s="244" t="s">
        <v>127</v>
      </c>
    </row>
    <row r="381" s="14" customFormat="1">
      <c r="A381" s="14"/>
      <c r="B381" s="245"/>
      <c r="C381" s="246"/>
      <c r="D381" s="236" t="s">
        <v>135</v>
      </c>
      <c r="E381" s="247" t="s">
        <v>1</v>
      </c>
      <c r="F381" s="248" t="s">
        <v>482</v>
      </c>
      <c r="G381" s="246"/>
      <c r="H381" s="249">
        <v>3808.8000000000002</v>
      </c>
      <c r="I381" s="250"/>
      <c r="J381" s="246"/>
      <c r="K381" s="246"/>
      <c r="L381" s="251"/>
      <c r="M381" s="252"/>
      <c r="N381" s="253"/>
      <c r="O381" s="253"/>
      <c r="P381" s="253"/>
      <c r="Q381" s="253"/>
      <c r="R381" s="253"/>
      <c r="S381" s="253"/>
      <c r="T381" s="254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5" t="s">
        <v>135</v>
      </c>
      <c r="AU381" s="255" t="s">
        <v>86</v>
      </c>
      <c r="AV381" s="14" t="s">
        <v>86</v>
      </c>
      <c r="AW381" s="14" t="s">
        <v>33</v>
      </c>
      <c r="AX381" s="14" t="s">
        <v>76</v>
      </c>
      <c r="AY381" s="255" t="s">
        <v>127</v>
      </c>
    </row>
    <row r="382" s="15" customFormat="1">
      <c r="A382" s="15"/>
      <c r="B382" s="256"/>
      <c r="C382" s="257"/>
      <c r="D382" s="236" t="s">
        <v>135</v>
      </c>
      <c r="E382" s="258" t="s">
        <v>1</v>
      </c>
      <c r="F382" s="259" t="s">
        <v>138</v>
      </c>
      <c r="G382" s="257"/>
      <c r="H382" s="260">
        <v>3808.8000000000002</v>
      </c>
      <c r="I382" s="261"/>
      <c r="J382" s="257"/>
      <c r="K382" s="257"/>
      <c r="L382" s="262"/>
      <c r="M382" s="263"/>
      <c r="N382" s="264"/>
      <c r="O382" s="264"/>
      <c r="P382" s="264"/>
      <c r="Q382" s="264"/>
      <c r="R382" s="264"/>
      <c r="S382" s="264"/>
      <c r="T382" s="265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66" t="s">
        <v>135</v>
      </c>
      <c r="AU382" s="266" t="s">
        <v>86</v>
      </c>
      <c r="AV382" s="15" t="s">
        <v>133</v>
      </c>
      <c r="AW382" s="15" t="s">
        <v>33</v>
      </c>
      <c r="AX382" s="15" t="s">
        <v>84</v>
      </c>
      <c r="AY382" s="266" t="s">
        <v>127</v>
      </c>
    </row>
    <row r="383" s="12" customFormat="1" ht="22.8" customHeight="1">
      <c r="A383" s="12"/>
      <c r="B383" s="204"/>
      <c r="C383" s="205"/>
      <c r="D383" s="206" t="s">
        <v>75</v>
      </c>
      <c r="E383" s="218" t="s">
        <v>483</v>
      </c>
      <c r="F383" s="218" t="s">
        <v>484</v>
      </c>
      <c r="G383" s="205"/>
      <c r="H383" s="205"/>
      <c r="I383" s="208"/>
      <c r="J383" s="219">
        <f>BK383</f>
        <v>0</v>
      </c>
      <c r="K383" s="205"/>
      <c r="L383" s="210"/>
      <c r="M383" s="211"/>
      <c r="N383" s="212"/>
      <c r="O383" s="212"/>
      <c r="P383" s="213">
        <v>0</v>
      </c>
      <c r="Q383" s="212"/>
      <c r="R383" s="213">
        <v>0</v>
      </c>
      <c r="S383" s="212"/>
      <c r="T383" s="214"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15" t="s">
        <v>86</v>
      </c>
      <c r="AT383" s="216" t="s">
        <v>75</v>
      </c>
      <c r="AU383" s="216" t="s">
        <v>84</v>
      </c>
      <c r="AY383" s="215" t="s">
        <v>127</v>
      </c>
      <c r="BK383" s="217">
        <v>0</v>
      </c>
    </row>
    <row r="384" s="12" customFormat="1" ht="22.8" customHeight="1">
      <c r="A384" s="12"/>
      <c r="B384" s="204"/>
      <c r="C384" s="205"/>
      <c r="D384" s="206" t="s">
        <v>75</v>
      </c>
      <c r="E384" s="218" t="s">
        <v>485</v>
      </c>
      <c r="F384" s="218" t="s">
        <v>486</v>
      </c>
      <c r="G384" s="205"/>
      <c r="H384" s="205"/>
      <c r="I384" s="208"/>
      <c r="J384" s="219">
        <f>BK384</f>
        <v>0</v>
      </c>
      <c r="K384" s="205"/>
      <c r="L384" s="210"/>
      <c r="M384" s="211"/>
      <c r="N384" s="212"/>
      <c r="O384" s="212"/>
      <c r="P384" s="213">
        <f>SUM(P385:P392)</f>
        <v>0</v>
      </c>
      <c r="Q384" s="212"/>
      <c r="R384" s="213">
        <f>SUM(R385:R392)</f>
        <v>0.998</v>
      </c>
      <c r="S384" s="212"/>
      <c r="T384" s="214">
        <f>SUM(T385:T392)</f>
        <v>0</v>
      </c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R384" s="215" t="s">
        <v>86</v>
      </c>
      <c r="AT384" s="216" t="s">
        <v>75</v>
      </c>
      <c r="AU384" s="216" t="s">
        <v>84</v>
      </c>
      <c r="AY384" s="215" t="s">
        <v>127</v>
      </c>
      <c r="BK384" s="217">
        <f>SUM(BK385:BK392)</f>
        <v>0</v>
      </c>
    </row>
    <row r="385" s="2" customFormat="1" ht="24.15" customHeight="1">
      <c r="A385" s="39"/>
      <c r="B385" s="40"/>
      <c r="C385" s="220" t="s">
        <v>487</v>
      </c>
      <c r="D385" s="220" t="s">
        <v>129</v>
      </c>
      <c r="E385" s="221" t="s">
        <v>488</v>
      </c>
      <c r="F385" s="222" t="s">
        <v>489</v>
      </c>
      <c r="G385" s="223" t="s">
        <v>179</v>
      </c>
      <c r="H385" s="224">
        <v>99.799999999999997</v>
      </c>
      <c r="I385" s="225"/>
      <c r="J385" s="226">
        <f>ROUND(I385*H385,2)</f>
        <v>0</v>
      </c>
      <c r="K385" s="227"/>
      <c r="L385" s="45"/>
      <c r="M385" s="228" t="s">
        <v>1</v>
      </c>
      <c r="N385" s="229" t="s">
        <v>41</v>
      </c>
      <c r="O385" s="92"/>
      <c r="P385" s="230">
        <f>O385*H385</f>
        <v>0</v>
      </c>
      <c r="Q385" s="230">
        <v>0</v>
      </c>
      <c r="R385" s="230">
        <f>Q385*H385</f>
        <v>0</v>
      </c>
      <c r="S385" s="230">
        <v>0</v>
      </c>
      <c r="T385" s="231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2" t="s">
        <v>218</v>
      </c>
      <c r="AT385" s="232" t="s">
        <v>129</v>
      </c>
      <c r="AU385" s="232" t="s">
        <v>86</v>
      </c>
      <c r="AY385" s="18" t="s">
        <v>127</v>
      </c>
      <c r="BE385" s="233">
        <f>IF(N385="základní",J385,0)</f>
        <v>0</v>
      </c>
      <c r="BF385" s="233">
        <f>IF(N385="snížená",J385,0)</f>
        <v>0</v>
      </c>
      <c r="BG385" s="233">
        <f>IF(N385="zákl. přenesená",J385,0)</f>
        <v>0</v>
      </c>
      <c r="BH385" s="233">
        <f>IF(N385="sníž. přenesená",J385,0)</f>
        <v>0</v>
      </c>
      <c r="BI385" s="233">
        <f>IF(N385="nulová",J385,0)</f>
        <v>0</v>
      </c>
      <c r="BJ385" s="18" t="s">
        <v>84</v>
      </c>
      <c r="BK385" s="233">
        <f>ROUND(I385*H385,2)</f>
        <v>0</v>
      </c>
      <c r="BL385" s="18" t="s">
        <v>218</v>
      </c>
      <c r="BM385" s="232" t="s">
        <v>490</v>
      </c>
    </row>
    <row r="386" s="13" customFormat="1">
      <c r="A386" s="13"/>
      <c r="B386" s="234"/>
      <c r="C386" s="235"/>
      <c r="D386" s="236" t="s">
        <v>135</v>
      </c>
      <c r="E386" s="237" t="s">
        <v>1</v>
      </c>
      <c r="F386" s="238" t="s">
        <v>223</v>
      </c>
      <c r="G386" s="235"/>
      <c r="H386" s="237" t="s">
        <v>1</v>
      </c>
      <c r="I386" s="239"/>
      <c r="J386" s="235"/>
      <c r="K386" s="235"/>
      <c r="L386" s="240"/>
      <c r="M386" s="241"/>
      <c r="N386" s="242"/>
      <c r="O386" s="242"/>
      <c r="P386" s="242"/>
      <c r="Q386" s="242"/>
      <c r="R386" s="242"/>
      <c r="S386" s="242"/>
      <c r="T386" s="24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4" t="s">
        <v>135</v>
      </c>
      <c r="AU386" s="244" t="s">
        <v>86</v>
      </c>
      <c r="AV386" s="13" t="s">
        <v>84</v>
      </c>
      <c r="AW386" s="13" t="s">
        <v>33</v>
      </c>
      <c r="AX386" s="13" t="s">
        <v>76</v>
      </c>
      <c r="AY386" s="244" t="s">
        <v>127</v>
      </c>
    </row>
    <row r="387" s="13" customFormat="1">
      <c r="A387" s="13"/>
      <c r="B387" s="234"/>
      <c r="C387" s="235"/>
      <c r="D387" s="236" t="s">
        <v>135</v>
      </c>
      <c r="E387" s="237" t="s">
        <v>1</v>
      </c>
      <c r="F387" s="238" t="s">
        <v>491</v>
      </c>
      <c r="G387" s="235"/>
      <c r="H387" s="237" t="s">
        <v>1</v>
      </c>
      <c r="I387" s="239"/>
      <c r="J387" s="235"/>
      <c r="K387" s="235"/>
      <c r="L387" s="240"/>
      <c r="M387" s="241"/>
      <c r="N387" s="242"/>
      <c r="O387" s="242"/>
      <c r="P387" s="242"/>
      <c r="Q387" s="242"/>
      <c r="R387" s="242"/>
      <c r="S387" s="242"/>
      <c r="T387" s="24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4" t="s">
        <v>135</v>
      </c>
      <c r="AU387" s="244" t="s">
        <v>86</v>
      </c>
      <c r="AV387" s="13" t="s">
        <v>84</v>
      </c>
      <c r="AW387" s="13" t="s">
        <v>33</v>
      </c>
      <c r="AX387" s="13" t="s">
        <v>76</v>
      </c>
      <c r="AY387" s="244" t="s">
        <v>127</v>
      </c>
    </row>
    <row r="388" s="14" customFormat="1">
      <c r="A388" s="14"/>
      <c r="B388" s="245"/>
      <c r="C388" s="246"/>
      <c r="D388" s="236" t="s">
        <v>135</v>
      </c>
      <c r="E388" s="247" t="s">
        <v>1</v>
      </c>
      <c r="F388" s="248" t="s">
        <v>492</v>
      </c>
      <c r="G388" s="246"/>
      <c r="H388" s="249">
        <v>99.799999999999997</v>
      </c>
      <c r="I388" s="250"/>
      <c r="J388" s="246"/>
      <c r="K388" s="246"/>
      <c r="L388" s="251"/>
      <c r="M388" s="252"/>
      <c r="N388" s="253"/>
      <c r="O388" s="253"/>
      <c r="P388" s="253"/>
      <c r="Q388" s="253"/>
      <c r="R388" s="253"/>
      <c r="S388" s="253"/>
      <c r="T388" s="254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5" t="s">
        <v>135</v>
      </c>
      <c r="AU388" s="255" t="s">
        <v>86</v>
      </c>
      <c r="AV388" s="14" t="s">
        <v>86</v>
      </c>
      <c r="AW388" s="14" t="s">
        <v>33</v>
      </c>
      <c r="AX388" s="14" t="s">
        <v>76</v>
      </c>
      <c r="AY388" s="255" t="s">
        <v>127</v>
      </c>
    </row>
    <row r="389" s="15" customFormat="1">
      <c r="A389" s="15"/>
      <c r="B389" s="256"/>
      <c r="C389" s="257"/>
      <c r="D389" s="236" t="s">
        <v>135</v>
      </c>
      <c r="E389" s="258" t="s">
        <v>1</v>
      </c>
      <c r="F389" s="259" t="s">
        <v>138</v>
      </c>
      <c r="G389" s="257"/>
      <c r="H389" s="260">
        <v>99.799999999999997</v>
      </c>
      <c r="I389" s="261"/>
      <c r="J389" s="257"/>
      <c r="K389" s="257"/>
      <c r="L389" s="262"/>
      <c r="M389" s="263"/>
      <c r="N389" s="264"/>
      <c r="O389" s="264"/>
      <c r="P389" s="264"/>
      <c r="Q389" s="264"/>
      <c r="R389" s="264"/>
      <c r="S389" s="264"/>
      <c r="T389" s="265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66" t="s">
        <v>135</v>
      </c>
      <c r="AU389" s="266" t="s">
        <v>86</v>
      </c>
      <c r="AV389" s="15" t="s">
        <v>133</v>
      </c>
      <c r="AW389" s="15" t="s">
        <v>33</v>
      </c>
      <c r="AX389" s="15" t="s">
        <v>84</v>
      </c>
      <c r="AY389" s="266" t="s">
        <v>127</v>
      </c>
    </row>
    <row r="390" s="2" customFormat="1" ht="16.5" customHeight="1">
      <c r="A390" s="39"/>
      <c r="B390" s="40"/>
      <c r="C390" s="267" t="s">
        <v>493</v>
      </c>
      <c r="D390" s="267" t="s">
        <v>162</v>
      </c>
      <c r="E390" s="268" t="s">
        <v>494</v>
      </c>
      <c r="F390" s="269" t="s">
        <v>495</v>
      </c>
      <c r="G390" s="270" t="s">
        <v>154</v>
      </c>
      <c r="H390" s="271">
        <v>0.998</v>
      </c>
      <c r="I390" s="272"/>
      <c r="J390" s="273">
        <f>ROUND(I390*H390,2)</f>
        <v>0</v>
      </c>
      <c r="K390" s="274"/>
      <c r="L390" s="275"/>
      <c r="M390" s="276" t="s">
        <v>1</v>
      </c>
      <c r="N390" s="277" t="s">
        <v>41</v>
      </c>
      <c r="O390" s="92"/>
      <c r="P390" s="230">
        <f>O390*H390</f>
        <v>0</v>
      </c>
      <c r="Q390" s="230">
        <v>1</v>
      </c>
      <c r="R390" s="230">
        <f>Q390*H390</f>
        <v>0.998</v>
      </c>
      <c r="S390" s="230">
        <v>0</v>
      </c>
      <c r="T390" s="231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32" t="s">
        <v>327</v>
      </c>
      <c r="AT390" s="232" t="s">
        <v>162</v>
      </c>
      <c r="AU390" s="232" t="s">
        <v>86</v>
      </c>
      <c r="AY390" s="18" t="s">
        <v>127</v>
      </c>
      <c r="BE390" s="233">
        <f>IF(N390="základní",J390,0)</f>
        <v>0</v>
      </c>
      <c r="BF390" s="233">
        <f>IF(N390="snížená",J390,0)</f>
        <v>0</v>
      </c>
      <c r="BG390" s="233">
        <f>IF(N390="zákl. přenesená",J390,0)</f>
        <v>0</v>
      </c>
      <c r="BH390" s="233">
        <f>IF(N390="sníž. přenesená",J390,0)</f>
        <v>0</v>
      </c>
      <c r="BI390" s="233">
        <f>IF(N390="nulová",J390,0)</f>
        <v>0</v>
      </c>
      <c r="BJ390" s="18" t="s">
        <v>84</v>
      </c>
      <c r="BK390" s="233">
        <f>ROUND(I390*H390,2)</f>
        <v>0</v>
      </c>
      <c r="BL390" s="18" t="s">
        <v>218</v>
      </c>
      <c r="BM390" s="232" t="s">
        <v>496</v>
      </c>
    </row>
    <row r="391" s="14" customFormat="1">
      <c r="A391" s="14"/>
      <c r="B391" s="245"/>
      <c r="C391" s="246"/>
      <c r="D391" s="236" t="s">
        <v>135</v>
      </c>
      <c r="E391" s="247" t="s">
        <v>1</v>
      </c>
      <c r="F391" s="248" t="s">
        <v>497</v>
      </c>
      <c r="G391" s="246"/>
      <c r="H391" s="249">
        <v>0.998</v>
      </c>
      <c r="I391" s="250"/>
      <c r="J391" s="246"/>
      <c r="K391" s="246"/>
      <c r="L391" s="251"/>
      <c r="M391" s="252"/>
      <c r="N391" s="253"/>
      <c r="O391" s="253"/>
      <c r="P391" s="253"/>
      <c r="Q391" s="253"/>
      <c r="R391" s="253"/>
      <c r="S391" s="253"/>
      <c r="T391" s="254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5" t="s">
        <v>135</v>
      </c>
      <c r="AU391" s="255" t="s">
        <v>86</v>
      </c>
      <c r="AV391" s="14" t="s">
        <v>86</v>
      </c>
      <c r="AW391" s="14" t="s">
        <v>33</v>
      </c>
      <c r="AX391" s="14" t="s">
        <v>76</v>
      </c>
      <c r="AY391" s="255" t="s">
        <v>127</v>
      </c>
    </row>
    <row r="392" s="15" customFormat="1">
      <c r="A392" s="15"/>
      <c r="B392" s="256"/>
      <c r="C392" s="257"/>
      <c r="D392" s="236" t="s">
        <v>135</v>
      </c>
      <c r="E392" s="258" t="s">
        <v>1</v>
      </c>
      <c r="F392" s="259" t="s">
        <v>138</v>
      </c>
      <c r="G392" s="257"/>
      <c r="H392" s="260">
        <v>0.998</v>
      </c>
      <c r="I392" s="261"/>
      <c r="J392" s="257"/>
      <c r="K392" s="257"/>
      <c r="L392" s="262"/>
      <c r="M392" s="294"/>
      <c r="N392" s="295"/>
      <c r="O392" s="295"/>
      <c r="P392" s="295"/>
      <c r="Q392" s="295"/>
      <c r="R392" s="295"/>
      <c r="S392" s="295"/>
      <c r="T392" s="296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66" t="s">
        <v>135</v>
      </c>
      <c r="AU392" s="266" t="s">
        <v>86</v>
      </c>
      <c r="AV392" s="15" t="s">
        <v>133</v>
      </c>
      <c r="AW392" s="15" t="s">
        <v>33</v>
      </c>
      <c r="AX392" s="15" t="s">
        <v>84</v>
      </c>
      <c r="AY392" s="266" t="s">
        <v>127</v>
      </c>
    </row>
    <row r="393" s="2" customFormat="1" ht="6.96" customHeight="1">
      <c r="A393" s="39"/>
      <c r="B393" s="67"/>
      <c r="C393" s="68"/>
      <c r="D393" s="68"/>
      <c r="E393" s="68"/>
      <c r="F393" s="68"/>
      <c r="G393" s="68"/>
      <c r="H393" s="68"/>
      <c r="I393" s="68"/>
      <c r="J393" s="68"/>
      <c r="K393" s="68"/>
      <c r="L393" s="45"/>
      <c r="M393" s="39"/>
      <c r="O393" s="39"/>
      <c r="P393" s="39"/>
      <c r="Q393" s="39"/>
      <c r="R393" s="39"/>
      <c r="S393" s="39"/>
      <c r="T393" s="39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</row>
  </sheetData>
  <sheetProtection sheet="1" autoFilter="0" formatColumns="0" formatRows="0" objects="1" scenarios="1" spinCount="100000" saltValue="yHuUev1xBzSdqlJG4vQuRTfwXK3YDaaOLnUWIDyF0fBWMf1fF45JHj6p6Hp6qr+/fu+R1vRQ/qP14+bzdVMDeg==" hashValue="zy+3otue+RqGsFUn0c0cmsZ1cme3JmYXGTIlgx0sQw3Z1/QcbLpkW3FwQtgSVNBq37vv8eIYli2Ohf4JzXzywg==" algorithmName="SHA-512" password="CC35"/>
  <autoFilter ref="C129:K392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90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Oprava mostu v km 9,426 v úseku Ejpovice - Radnice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498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7. 9. 2023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21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34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21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ROUND((SUM(BE122:BE142)),  2)</f>
        <v>0</v>
      </c>
      <c r="G33" s="39"/>
      <c r="H33" s="39"/>
      <c r="I33" s="156">
        <v>0.20999999999999999</v>
      </c>
      <c r="J33" s="155">
        <f>ROUND(((SUM(BE122:BE142))*I33),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ROUND((SUM(BF122:BF142)),  2)</f>
        <v>0</v>
      </c>
      <c r="G34" s="39"/>
      <c r="H34" s="39"/>
      <c r="I34" s="156">
        <v>0.14999999999999999</v>
      </c>
      <c r="J34" s="155">
        <f>ROUND(((SUM(BF122:BF142))*I34),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ROUND((SUM(BG122:BG142)),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ROUND((SUM(BH122:BH142)),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ROUND((SUM(BI122:BI142)),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Oprava mostu v km 9,426 v úseku Ejpovice - Radnice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SO1-02 - VRN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7. 9. 2023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94</v>
      </c>
      <c r="D94" s="177"/>
      <c r="E94" s="177"/>
      <c r="F94" s="177"/>
      <c r="G94" s="177"/>
      <c r="H94" s="177"/>
      <c r="I94" s="177"/>
      <c r="J94" s="178" t="s">
        <v>95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96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97</v>
      </c>
    </row>
    <row r="97" s="9" customFormat="1" ht="24.96" customHeight="1">
      <c r="A97" s="9"/>
      <c r="B97" s="180"/>
      <c r="C97" s="181"/>
      <c r="D97" s="182" t="s">
        <v>499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500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501</v>
      </c>
      <c r="E99" s="189"/>
      <c r="F99" s="189"/>
      <c r="G99" s="189"/>
      <c r="H99" s="189"/>
      <c r="I99" s="189"/>
      <c r="J99" s="190">
        <f>J127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502</v>
      </c>
      <c r="E100" s="189"/>
      <c r="F100" s="189"/>
      <c r="G100" s="189"/>
      <c r="H100" s="189"/>
      <c r="I100" s="189"/>
      <c r="J100" s="190">
        <f>J131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503</v>
      </c>
      <c r="E101" s="189"/>
      <c r="F101" s="189"/>
      <c r="G101" s="189"/>
      <c r="H101" s="189"/>
      <c r="I101" s="189"/>
      <c r="J101" s="190">
        <f>J134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0"/>
      <c r="C102" s="181"/>
      <c r="D102" s="182" t="s">
        <v>504</v>
      </c>
      <c r="E102" s="183"/>
      <c r="F102" s="183"/>
      <c r="G102" s="183"/>
      <c r="H102" s="183"/>
      <c r="I102" s="183"/>
      <c r="J102" s="184">
        <f>J140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112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5" t="str">
        <f>E7</f>
        <v>Oprava mostu v km 9,426 v úseku Ejpovice - Radnice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91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SO1-02 - VRN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 xml:space="preserve"> </v>
      </c>
      <c r="G116" s="41"/>
      <c r="H116" s="41"/>
      <c r="I116" s="33" t="s">
        <v>22</v>
      </c>
      <c r="J116" s="80" t="str">
        <f>IF(J12="","",J12)</f>
        <v>7. 9. 2023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>Správa železnic, státní organizace</v>
      </c>
      <c r="G118" s="41"/>
      <c r="H118" s="41"/>
      <c r="I118" s="33" t="s">
        <v>32</v>
      </c>
      <c r="J118" s="37" t="str">
        <f>E21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30</v>
      </c>
      <c r="D119" s="41"/>
      <c r="E119" s="41"/>
      <c r="F119" s="28" t="str">
        <f>IF(E18="","",E18)</f>
        <v>Vyplň údaj</v>
      </c>
      <c r="G119" s="41"/>
      <c r="H119" s="41"/>
      <c r="I119" s="33" t="s">
        <v>34</v>
      </c>
      <c r="J119" s="37" t="str">
        <f>E24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113</v>
      </c>
      <c r="D121" s="195" t="s">
        <v>61</v>
      </c>
      <c r="E121" s="195" t="s">
        <v>57</v>
      </c>
      <c r="F121" s="195" t="s">
        <v>58</v>
      </c>
      <c r="G121" s="195" t="s">
        <v>114</v>
      </c>
      <c r="H121" s="195" t="s">
        <v>115</v>
      </c>
      <c r="I121" s="195" t="s">
        <v>116</v>
      </c>
      <c r="J121" s="196" t="s">
        <v>95</v>
      </c>
      <c r="K121" s="197" t="s">
        <v>117</v>
      </c>
      <c r="L121" s="198"/>
      <c r="M121" s="101" t="s">
        <v>1</v>
      </c>
      <c r="N121" s="102" t="s">
        <v>40</v>
      </c>
      <c r="O121" s="102" t="s">
        <v>118</v>
      </c>
      <c r="P121" s="102" t="s">
        <v>119</v>
      </c>
      <c r="Q121" s="102" t="s">
        <v>120</v>
      </c>
      <c r="R121" s="102" t="s">
        <v>121</v>
      </c>
      <c r="S121" s="102" t="s">
        <v>122</v>
      </c>
      <c r="T121" s="103" t="s">
        <v>123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124</v>
      </c>
      <c r="D122" s="41"/>
      <c r="E122" s="41"/>
      <c r="F122" s="41"/>
      <c r="G122" s="41"/>
      <c r="H122" s="41"/>
      <c r="I122" s="41"/>
      <c r="J122" s="199">
        <f>BK122</f>
        <v>0</v>
      </c>
      <c r="K122" s="41"/>
      <c r="L122" s="45"/>
      <c r="M122" s="104"/>
      <c r="N122" s="200"/>
      <c r="O122" s="105"/>
      <c r="P122" s="201">
        <f>P123+P140</f>
        <v>0</v>
      </c>
      <c r="Q122" s="105"/>
      <c r="R122" s="201">
        <f>R123+R140</f>
        <v>0</v>
      </c>
      <c r="S122" s="105"/>
      <c r="T122" s="202">
        <f>T123+T140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75</v>
      </c>
      <c r="AU122" s="18" t="s">
        <v>97</v>
      </c>
      <c r="BK122" s="203">
        <f>BK123+BK140</f>
        <v>0</v>
      </c>
    </row>
    <row r="123" s="12" customFormat="1" ht="25.92" customHeight="1">
      <c r="A123" s="12"/>
      <c r="B123" s="204"/>
      <c r="C123" s="205"/>
      <c r="D123" s="206" t="s">
        <v>75</v>
      </c>
      <c r="E123" s="207" t="s">
        <v>88</v>
      </c>
      <c r="F123" s="207" t="s">
        <v>505</v>
      </c>
      <c r="G123" s="205"/>
      <c r="H123" s="205"/>
      <c r="I123" s="208"/>
      <c r="J123" s="209">
        <f>BK123</f>
        <v>0</v>
      </c>
      <c r="K123" s="205"/>
      <c r="L123" s="210"/>
      <c r="M123" s="211"/>
      <c r="N123" s="212"/>
      <c r="O123" s="212"/>
      <c r="P123" s="213">
        <f>P124+P127+P131+P134</f>
        <v>0</v>
      </c>
      <c r="Q123" s="212"/>
      <c r="R123" s="213">
        <f>R124+R127+R131+R134</f>
        <v>0</v>
      </c>
      <c r="S123" s="212"/>
      <c r="T123" s="214">
        <f>T124+T127+T131+T134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151</v>
      </c>
      <c r="AT123" s="216" t="s">
        <v>75</v>
      </c>
      <c r="AU123" s="216" t="s">
        <v>76</v>
      </c>
      <c r="AY123" s="215" t="s">
        <v>127</v>
      </c>
      <c r="BK123" s="217">
        <f>BK124+BK127+BK131+BK134</f>
        <v>0</v>
      </c>
    </row>
    <row r="124" s="12" customFormat="1" ht="22.8" customHeight="1">
      <c r="A124" s="12"/>
      <c r="B124" s="204"/>
      <c r="C124" s="205"/>
      <c r="D124" s="206" t="s">
        <v>75</v>
      </c>
      <c r="E124" s="218" t="s">
        <v>506</v>
      </c>
      <c r="F124" s="218" t="s">
        <v>507</v>
      </c>
      <c r="G124" s="205"/>
      <c r="H124" s="205"/>
      <c r="I124" s="208"/>
      <c r="J124" s="219">
        <f>BK124</f>
        <v>0</v>
      </c>
      <c r="K124" s="205"/>
      <c r="L124" s="210"/>
      <c r="M124" s="211"/>
      <c r="N124" s="212"/>
      <c r="O124" s="212"/>
      <c r="P124" s="213">
        <f>SUM(P125:P126)</f>
        <v>0</v>
      </c>
      <c r="Q124" s="212"/>
      <c r="R124" s="213">
        <f>SUM(R125:R126)</f>
        <v>0</v>
      </c>
      <c r="S124" s="212"/>
      <c r="T124" s="214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151</v>
      </c>
      <c r="AT124" s="216" t="s">
        <v>75</v>
      </c>
      <c r="AU124" s="216" t="s">
        <v>84</v>
      </c>
      <c r="AY124" s="215" t="s">
        <v>127</v>
      </c>
      <c r="BK124" s="217">
        <f>SUM(BK125:BK126)</f>
        <v>0</v>
      </c>
    </row>
    <row r="125" s="2" customFormat="1" ht="16.5" customHeight="1">
      <c r="A125" s="39"/>
      <c r="B125" s="40"/>
      <c r="C125" s="220" t="s">
        <v>84</v>
      </c>
      <c r="D125" s="220" t="s">
        <v>129</v>
      </c>
      <c r="E125" s="221" t="s">
        <v>508</v>
      </c>
      <c r="F125" s="222" t="s">
        <v>509</v>
      </c>
      <c r="G125" s="223" t="s">
        <v>510</v>
      </c>
      <c r="H125" s="224">
        <v>1</v>
      </c>
      <c r="I125" s="225"/>
      <c r="J125" s="226">
        <f>ROUND(I125*H125,2)</f>
        <v>0</v>
      </c>
      <c r="K125" s="227"/>
      <c r="L125" s="45"/>
      <c r="M125" s="228" t="s">
        <v>1</v>
      </c>
      <c r="N125" s="229" t="s">
        <v>41</v>
      </c>
      <c r="O125" s="92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2" t="s">
        <v>133</v>
      </c>
      <c r="AT125" s="232" t="s">
        <v>129</v>
      </c>
      <c r="AU125" s="232" t="s">
        <v>86</v>
      </c>
      <c r="AY125" s="18" t="s">
        <v>127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8" t="s">
        <v>84</v>
      </c>
      <c r="BK125" s="233">
        <f>ROUND(I125*H125,2)</f>
        <v>0</v>
      </c>
      <c r="BL125" s="18" t="s">
        <v>133</v>
      </c>
      <c r="BM125" s="232" t="s">
        <v>511</v>
      </c>
    </row>
    <row r="126" s="2" customFormat="1" ht="16.5" customHeight="1">
      <c r="A126" s="39"/>
      <c r="B126" s="40"/>
      <c r="C126" s="220" t="s">
        <v>86</v>
      </c>
      <c r="D126" s="220" t="s">
        <v>129</v>
      </c>
      <c r="E126" s="221" t="s">
        <v>512</v>
      </c>
      <c r="F126" s="222" t="s">
        <v>513</v>
      </c>
      <c r="G126" s="223" t="s">
        <v>510</v>
      </c>
      <c r="H126" s="224">
        <v>1</v>
      </c>
      <c r="I126" s="225"/>
      <c r="J126" s="226">
        <f>ROUND(I126*H126,2)</f>
        <v>0</v>
      </c>
      <c r="K126" s="227"/>
      <c r="L126" s="45"/>
      <c r="M126" s="228" t="s">
        <v>1</v>
      </c>
      <c r="N126" s="229" t="s">
        <v>41</v>
      </c>
      <c r="O126" s="92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2" t="s">
        <v>133</v>
      </c>
      <c r="AT126" s="232" t="s">
        <v>129</v>
      </c>
      <c r="AU126" s="232" t="s">
        <v>86</v>
      </c>
      <c r="AY126" s="18" t="s">
        <v>127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8" t="s">
        <v>84</v>
      </c>
      <c r="BK126" s="233">
        <f>ROUND(I126*H126,2)</f>
        <v>0</v>
      </c>
      <c r="BL126" s="18" t="s">
        <v>133</v>
      </c>
      <c r="BM126" s="232" t="s">
        <v>514</v>
      </c>
    </row>
    <row r="127" s="12" customFormat="1" ht="22.8" customHeight="1">
      <c r="A127" s="12"/>
      <c r="B127" s="204"/>
      <c r="C127" s="205"/>
      <c r="D127" s="206" t="s">
        <v>75</v>
      </c>
      <c r="E127" s="218" t="s">
        <v>515</v>
      </c>
      <c r="F127" s="218" t="s">
        <v>516</v>
      </c>
      <c r="G127" s="205"/>
      <c r="H127" s="205"/>
      <c r="I127" s="208"/>
      <c r="J127" s="219">
        <f>BK127</f>
        <v>0</v>
      </c>
      <c r="K127" s="205"/>
      <c r="L127" s="210"/>
      <c r="M127" s="211"/>
      <c r="N127" s="212"/>
      <c r="O127" s="212"/>
      <c r="P127" s="213">
        <f>SUM(P128:P130)</f>
        <v>0</v>
      </c>
      <c r="Q127" s="212"/>
      <c r="R127" s="213">
        <f>SUM(R128:R130)</f>
        <v>0</v>
      </c>
      <c r="S127" s="212"/>
      <c r="T127" s="214">
        <f>SUM(T128:T130)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5" t="s">
        <v>151</v>
      </c>
      <c r="AT127" s="216" t="s">
        <v>75</v>
      </c>
      <c r="AU127" s="216" t="s">
        <v>84</v>
      </c>
      <c r="AY127" s="215" t="s">
        <v>127</v>
      </c>
      <c r="BK127" s="217">
        <f>SUM(BK128:BK130)</f>
        <v>0</v>
      </c>
    </row>
    <row r="128" s="2" customFormat="1" ht="16.5" customHeight="1">
      <c r="A128" s="39"/>
      <c r="B128" s="40"/>
      <c r="C128" s="220" t="s">
        <v>142</v>
      </c>
      <c r="D128" s="220" t="s">
        <v>129</v>
      </c>
      <c r="E128" s="221" t="s">
        <v>517</v>
      </c>
      <c r="F128" s="222" t="s">
        <v>516</v>
      </c>
      <c r="G128" s="223" t="s">
        <v>510</v>
      </c>
      <c r="H128" s="224">
        <v>1</v>
      </c>
      <c r="I128" s="225"/>
      <c r="J128" s="226">
        <f>ROUND(I128*H128,2)</f>
        <v>0</v>
      </c>
      <c r="K128" s="227"/>
      <c r="L128" s="45"/>
      <c r="M128" s="228" t="s">
        <v>1</v>
      </c>
      <c r="N128" s="229" t="s">
        <v>41</v>
      </c>
      <c r="O128" s="92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133</v>
      </c>
      <c r="AT128" s="232" t="s">
        <v>129</v>
      </c>
      <c r="AU128" s="232" t="s">
        <v>86</v>
      </c>
      <c r="AY128" s="18" t="s">
        <v>127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8" t="s">
        <v>84</v>
      </c>
      <c r="BK128" s="233">
        <f>ROUND(I128*H128,2)</f>
        <v>0</v>
      </c>
      <c r="BL128" s="18" t="s">
        <v>133</v>
      </c>
      <c r="BM128" s="232" t="s">
        <v>518</v>
      </c>
    </row>
    <row r="129" s="2" customFormat="1" ht="16.5" customHeight="1">
      <c r="A129" s="39"/>
      <c r="B129" s="40"/>
      <c r="C129" s="220" t="s">
        <v>133</v>
      </c>
      <c r="D129" s="220" t="s">
        <v>129</v>
      </c>
      <c r="E129" s="221" t="s">
        <v>519</v>
      </c>
      <c r="F129" s="222" t="s">
        <v>520</v>
      </c>
      <c r="G129" s="223" t="s">
        <v>510</v>
      </c>
      <c r="H129" s="224">
        <v>1</v>
      </c>
      <c r="I129" s="225"/>
      <c r="J129" s="226">
        <f>ROUND(I129*H129,2)</f>
        <v>0</v>
      </c>
      <c r="K129" s="227"/>
      <c r="L129" s="45"/>
      <c r="M129" s="228" t="s">
        <v>1</v>
      </c>
      <c r="N129" s="229" t="s">
        <v>41</v>
      </c>
      <c r="O129" s="92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2" t="s">
        <v>133</v>
      </c>
      <c r="AT129" s="232" t="s">
        <v>129</v>
      </c>
      <c r="AU129" s="232" t="s">
        <v>86</v>
      </c>
      <c r="AY129" s="18" t="s">
        <v>127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8" t="s">
        <v>84</v>
      </c>
      <c r="BK129" s="233">
        <f>ROUND(I129*H129,2)</f>
        <v>0</v>
      </c>
      <c r="BL129" s="18" t="s">
        <v>133</v>
      </c>
      <c r="BM129" s="232" t="s">
        <v>521</v>
      </c>
    </row>
    <row r="130" s="2" customFormat="1" ht="16.5" customHeight="1">
      <c r="A130" s="39"/>
      <c r="B130" s="40"/>
      <c r="C130" s="220" t="s">
        <v>151</v>
      </c>
      <c r="D130" s="220" t="s">
        <v>129</v>
      </c>
      <c r="E130" s="221" t="s">
        <v>522</v>
      </c>
      <c r="F130" s="222" t="s">
        <v>523</v>
      </c>
      <c r="G130" s="223" t="s">
        <v>510</v>
      </c>
      <c r="H130" s="224">
        <v>1</v>
      </c>
      <c r="I130" s="225"/>
      <c r="J130" s="226">
        <f>ROUND(I130*H130,2)</f>
        <v>0</v>
      </c>
      <c r="K130" s="227"/>
      <c r="L130" s="45"/>
      <c r="M130" s="228" t="s">
        <v>1</v>
      </c>
      <c r="N130" s="229" t="s">
        <v>41</v>
      </c>
      <c r="O130" s="92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133</v>
      </c>
      <c r="AT130" s="232" t="s">
        <v>129</v>
      </c>
      <c r="AU130" s="232" t="s">
        <v>86</v>
      </c>
      <c r="AY130" s="18" t="s">
        <v>127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8" t="s">
        <v>84</v>
      </c>
      <c r="BK130" s="233">
        <f>ROUND(I130*H130,2)</f>
        <v>0</v>
      </c>
      <c r="BL130" s="18" t="s">
        <v>133</v>
      </c>
      <c r="BM130" s="232" t="s">
        <v>524</v>
      </c>
    </row>
    <row r="131" s="12" customFormat="1" ht="22.8" customHeight="1">
      <c r="A131" s="12"/>
      <c r="B131" s="204"/>
      <c r="C131" s="205"/>
      <c r="D131" s="206" t="s">
        <v>75</v>
      </c>
      <c r="E131" s="218" t="s">
        <v>525</v>
      </c>
      <c r="F131" s="218" t="s">
        <v>526</v>
      </c>
      <c r="G131" s="205"/>
      <c r="H131" s="205"/>
      <c r="I131" s="208"/>
      <c r="J131" s="219">
        <f>BK131</f>
        <v>0</v>
      </c>
      <c r="K131" s="205"/>
      <c r="L131" s="210"/>
      <c r="M131" s="211"/>
      <c r="N131" s="212"/>
      <c r="O131" s="212"/>
      <c r="P131" s="213">
        <f>SUM(P132:P133)</f>
        <v>0</v>
      </c>
      <c r="Q131" s="212"/>
      <c r="R131" s="213">
        <f>SUM(R132:R133)</f>
        <v>0</v>
      </c>
      <c r="S131" s="212"/>
      <c r="T131" s="214">
        <f>SUM(T132:T133)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5" t="s">
        <v>151</v>
      </c>
      <c r="AT131" s="216" t="s">
        <v>75</v>
      </c>
      <c r="AU131" s="216" t="s">
        <v>84</v>
      </c>
      <c r="AY131" s="215" t="s">
        <v>127</v>
      </c>
      <c r="BK131" s="217">
        <f>SUM(BK132:BK133)</f>
        <v>0</v>
      </c>
    </row>
    <row r="132" s="2" customFormat="1" ht="16.5" customHeight="1">
      <c r="A132" s="39"/>
      <c r="B132" s="40"/>
      <c r="C132" s="220" t="s">
        <v>157</v>
      </c>
      <c r="D132" s="220" t="s">
        <v>129</v>
      </c>
      <c r="E132" s="221" t="s">
        <v>527</v>
      </c>
      <c r="F132" s="222" t="s">
        <v>526</v>
      </c>
      <c r="G132" s="223" t="s">
        <v>510</v>
      </c>
      <c r="H132" s="224">
        <v>1</v>
      </c>
      <c r="I132" s="225"/>
      <c r="J132" s="226">
        <f>ROUND(I132*H132,2)</f>
        <v>0</v>
      </c>
      <c r="K132" s="227"/>
      <c r="L132" s="45"/>
      <c r="M132" s="228" t="s">
        <v>1</v>
      </c>
      <c r="N132" s="229" t="s">
        <v>41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528</v>
      </c>
      <c r="AT132" s="232" t="s">
        <v>129</v>
      </c>
      <c r="AU132" s="232" t="s">
        <v>86</v>
      </c>
      <c r="AY132" s="18" t="s">
        <v>127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84</v>
      </c>
      <c r="BK132" s="233">
        <f>ROUND(I132*H132,2)</f>
        <v>0</v>
      </c>
      <c r="BL132" s="18" t="s">
        <v>528</v>
      </c>
      <c r="BM132" s="232" t="s">
        <v>529</v>
      </c>
    </row>
    <row r="133" s="2" customFormat="1" ht="16.5" customHeight="1">
      <c r="A133" s="39"/>
      <c r="B133" s="40"/>
      <c r="C133" s="220" t="s">
        <v>161</v>
      </c>
      <c r="D133" s="220" t="s">
        <v>129</v>
      </c>
      <c r="E133" s="221" t="s">
        <v>530</v>
      </c>
      <c r="F133" s="222" t="s">
        <v>531</v>
      </c>
      <c r="G133" s="223" t="s">
        <v>510</v>
      </c>
      <c r="H133" s="224">
        <v>1</v>
      </c>
      <c r="I133" s="225"/>
      <c r="J133" s="226">
        <f>ROUND(I133*H133,2)</f>
        <v>0</v>
      </c>
      <c r="K133" s="227"/>
      <c r="L133" s="45"/>
      <c r="M133" s="228" t="s">
        <v>1</v>
      </c>
      <c r="N133" s="229" t="s">
        <v>41</v>
      </c>
      <c r="O133" s="92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2" t="s">
        <v>528</v>
      </c>
      <c r="AT133" s="232" t="s">
        <v>129</v>
      </c>
      <c r="AU133" s="232" t="s">
        <v>86</v>
      </c>
      <c r="AY133" s="18" t="s">
        <v>127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8" t="s">
        <v>84</v>
      </c>
      <c r="BK133" s="233">
        <f>ROUND(I133*H133,2)</f>
        <v>0</v>
      </c>
      <c r="BL133" s="18" t="s">
        <v>528</v>
      </c>
      <c r="BM133" s="232" t="s">
        <v>532</v>
      </c>
    </row>
    <row r="134" s="12" customFormat="1" ht="22.8" customHeight="1">
      <c r="A134" s="12"/>
      <c r="B134" s="204"/>
      <c r="C134" s="205"/>
      <c r="D134" s="206" t="s">
        <v>75</v>
      </c>
      <c r="E134" s="218" t="s">
        <v>533</v>
      </c>
      <c r="F134" s="218" t="s">
        <v>534</v>
      </c>
      <c r="G134" s="205"/>
      <c r="H134" s="205"/>
      <c r="I134" s="208"/>
      <c r="J134" s="219">
        <f>BK134</f>
        <v>0</v>
      </c>
      <c r="K134" s="205"/>
      <c r="L134" s="210"/>
      <c r="M134" s="211"/>
      <c r="N134" s="212"/>
      <c r="O134" s="212"/>
      <c r="P134" s="213">
        <f>SUM(P135:P139)</f>
        <v>0</v>
      </c>
      <c r="Q134" s="212"/>
      <c r="R134" s="213">
        <f>SUM(R135:R139)</f>
        <v>0</v>
      </c>
      <c r="S134" s="212"/>
      <c r="T134" s="214">
        <f>SUM(T135:T139)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5" t="s">
        <v>151</v>
      </c>
      <c r="AT134" s="216" t="s">
        <v>75</v>
      </c>
      <c r="AU134" s="216" t="s">
        <v>84</v>
      </c>
      <c r="AY134" s="215" t="s">
        <v>127</v>
      </c>
      <c r="BK134" s="217">
        <f>SUM(BK135:BK139)</f>
        <v>0</v>
      </c>
    </row>
    <row r="135" s="2" customFormat="1" ht="16.5" customHeight="1">
      <c r="A135" s="39"/>
      <c r="B135" s="40"/>
      <c r="C135" s="220" t="s">
        <v>165</v>
      </c>
      <c r="D135" s="220" t="s">
        <v>129</v>
      </c>
      <c r="E135" s="221" t="s">
        <v>535</v>
      </c>
      <c r="F135" s="222" t="s">
        <v>534</v>
      </c>
      <c r="G135" s="223" t="s">
        <v>510</v>
      </c>
      <c r="H135" s="224">
        <v>1</v>
      </c>
      <c r="I135" s="225"/>
      <c r="J135" s="226">
        <f>ROUND(I135*H135,2)</f>
        <v>0</v>
      </c>
      <c r="K135" s="227"/>
      <c r="L135" s="45"/>
      <c r="M135" s="228" t="s">
        <v>1</v>
      </c>
      <c r="N135" s="229" t="s">
        <v>41</v>
      </c>
      <c r="O135" s="92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133</v>
      </c>
      <c r="AT135" s="232" t="s">
        <v>129</v>
      </c>
      <c r="AU135" s="232" t="s">
        <v>86</v>
      </c>
      <c r="AY135" s="18" t="s">
        <v>127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8" t="s">
        <v>84</v>
      </c>
      <c r="BK135" s="233">
        <f>ROUND(I135*H135,2)</f>
        <v>0</v>
      </c>
      <c r="BL135" s="18" t="s">
        <v>133</v>
      </c>
      <c r="BM135" s="232" t="s">
        <v>536</v>
      </c>
    </row>
    <row r="136" s="13" customFormat="1">
      <c r="A136" s="13"/>
      <c r="B136" s="234"/>
      <c r="C136" s="235"/>
      <c r="D136" s="236" t="s">
        <v>135</v>
      </c>
      <c r="E136" s="237" t="s">
        <v>1</v>
      </c>
      <c r="F136" s="238" t="s">
        <v>537</v>
      </c>
      <c r="G136" s="235"/>
      <c r="H136" s="237" t="s">
        <v>1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135</v>
      </c>
      <c r="AU136" s="244" t="s">
        <v>86</v>
      </c>
      <c r="AV136" s="13" t="s">
        <v>84</v>
      </c>
      <c r="AW136" s="13" t="s">
        <v>33</v>
      </c>
      <c r="AX136" s="13" t="s">
        <v>76</v>
      </c>
      <c r="AY136" s="244" t="s">
        <v>127</v>
      </c>
    </row>
    <row r="137" s="13" customFormat="1">
      <c r="A137" s="13"/>
      <c r="B137" s="234"/>
      <c r="C137" s="235"/>
      <c r="D137" s="236" t="s">
        <v>135</v>
      </c>
      <c r="E137" s="237" t="s">
        <v>1</v>
      </c>
      <c r="F137" s="238" t="s">
        <v>538</v>
      </c>
      <c r="G137" s="235"/>
      <c r="H137" s="237" t="s">
        <v>1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135</v>
      </c>
      <c r="AU137" s="244" t="s">
        <v>86</v>
      </c>
      <c r="AV137" s="13" t="s">
        <v>84</v>
      </c>
      <c r="AW137" s="13" t="s">
        <v>33</v>
      </c>
      <c r="AX137" s="13" t="s">
        <v>76</v>
      </c>
      <c r="AY137" s="244" t="s">
        <v>127</v>
      </c>
    </row>
    <row r="138" s="14" customFormat="1">
      <c r="A138" s="14"/>
      <c r="B138" s="245"/>
      <c r="C138" s="246"/>
      <c r="D138" s="236" t="s">
        <v>135</v>
      </c>
      <c r="E138" s="247" t="s">
        <v>1</v>
      </c>
      <c r="F138" s="248" t="s">
        <v>84</v>
      </c>
      <c r="G138" s="246"/>
      <c r="H138" s="249">
        <v>1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5" t="s">
        <v>135</v>
      </c>
      <c r="AU138" s="255" t="s">
        <v>86</v>
      </c>
      <c r="AV138" s="14" t="s">
        <v>86</v>
      </c>
      <c r="AW138" s="14" t="s">
        <v>33</v>
      </c>
      <c r="AX138" s="14" t="s">
        <v>76</v>
      </c>
      <c r="AY138" s="255" t="s">
        <v>127</v>
      </c>
    </row>
    <row r="139" s="15" customFormat="1">
      <c r="A139" s="15"/>
      <c r="B139" s="256"/>
      <c r="C139" s="257"/>
      <c r="D139" s="236" t="s">
        <v>135</v>
      </c>
      <c r="E139" s="258" t="s">
        <v>1</v>
      </c>
      <c r="F139" s="259" t="s">
        <v>138</v>
      </c>
      <c r="G139" s="257"/>
      <c r="H139" s="260">
        <v>1</v>
      </c>
      <c r="I139" s="261"/>
      <c r="J139" s="257"/>
      <c r="K139" s="257"/>
      <c r="L139" s="262"/>
      <c r="M139" s="263"/>
      <c r="N139" s="264"/>
      <c r="O139" s="264"/>
      <c r="P139" s="264"/>
      <c r="Q139" s="264"/>
      <c r="R139" s="264"/>
      <c r="S139" s="264"/>
      <c r="T139" s="26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6" t="s">
        <v>135</v>
      </c>
      <c r="AU139" s="266" t="s">
        <v>86</v>
      </c>
      <c r="AV139" s="15" t="s">
        <v>133</v>
      </c>
      <c r="AW139" s="15" t="s">
        <v>33</v>
      </c>
      <c r="AX139" s="15" t="s">
        <v>84</v>
      </c>
      <c r="AY139" s="266" t="s">
        <v>127</v>
      </c>
    </row>
    <row r="140" s="12" customFormat="1" ht="25.92" customHeight="1">
      <c r="A140" s="12"/>
      <c r="B140" s="204"/>
      <c r="C140" s="205"/>
      <c r="D140" s="206" t="s">
        <v>75</v>
      </c>
      <c r="E140" s="207" t="s">
        <v>539</v>
      </c>
      <c r="F140" s="207" t="s">
        <v>540</v>
      </c>
      <c r="G140" s="205"/>
      <c r="H140" s="205"/>
      <c r="I140" s="208"/>
      <c r="J140" s="209">
        <f>BK140</f>
        <v>0</v>
      </c>
      <c r="K140" s="205"/>
      <c r="L140" s="210"/>
      <c r="M140" s="211"/>
      <c r="N140" s="212"/>
      <c r="O140" s="212"/>
      <c r="P140" s="213">
        <f>SUM(P141:P142)</f>
        <v>0</v>
      </c>
      <c r="Q140" s="212"/>
      <c r="R140" s="213">
        <f>SUM(R141:R142)</f>
        <v>0</v>
      </c>
      <c r="S140" s="212"/>
      <c r="T140" s="214">
        <f>SUM(T141:T142)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5" t="s">
        <v>151</v>
      </c>
      <c r="AT140" s="216" t="s">
        <v>75</v>
      </c>
      <c r="AU140" s="216" t="s">
        <v>76</v>
      </c>
      <c r="AY140" s="215" t="s">
        <v>127</v>
      </c>
      <c r="BK140" s="217">
        <f>SUM(BK141:BK142)</f>
        <v>0</v>
      </c>
    </row>
    <row r="141" s="2" customFormat="1" ht="16.5" customHeight="1">
      <c r="A141" s="39"/>
      <c r="B141" s="40"/>
      <c r="C141" s="220" t="s">
        <v>176</v>
      </c>
      <c r="D141" s="220" t="s">
        <v>129</v>
      </c>
      <c r="E141" s="221" t="s">
        <v>541</v>
      </c>
      <c r="F141" s="222" t="s">
        <v>540</v>
      </c>
      <c r="G141" s="223" t="s">
        <v>510</v>
      </c>
      <c r="H141" s="224">
        <v>1</v>
      </c>
      <c r="I141" s="225"/>
      <c r="J141" s="226">
        <f>ROUND(I141*H141,2)</f>
        <v>0</v>
      </c>
      <c r="K141" s="227"/>
      <c r="L141" s="45"/>
      <c r="M141" s="228" t="s">
        <v>1</v>
      </c>
      <c r="N141" s="229" t="s">
        <v>41</v>
      </c>
      <c r="O141" s="92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2" t="s">
        <v>133</v>
      </c>
      <c r="AT141" s="232" t="s">
        <v>129</v>
      </c>
      <c r="AU141" s="232" t="s">
        <v>84</v>
      </c>
      <c r="AY141" s="18" t="s">
        <v>127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8" t="s">
        <v>84</v>
      </c>
      <c r="BK141" s="233">
        <f>ROUND(I141*H141,2)</f>
        <v>0</v>
      </c>
      <c r="BL141" s="18" t="s">
        <v>133</v>
      </c>
      <c r="BM141" s="232" t="s">
        <v>542</v>
      </c>
    </row>
    <row r="142" s="2" customFormat="1" ht="16.5" customHeight="1">
      <c r="A142" s="39"/>
      <c r="B142" s="40"/>
      <c r="C142" s="220" t="s">
        <v>183</v>
      </c>
      <c r="D142" s="220" t="s">
        <v>129</v>
      </c>
      <c r="E142" s="221" t="s">
        <v>543</v>
      </c>
      <c r="F142" s="222" t="s">
        <v>544</v>
      </c>
      <c r="G142" s="223" t="s">
        <v>510</v>
      </c>
      <c r="H142" s="224">
        <v>1</v>
      </c>
      <c r="I142" s="225"/>
      <c r="J142" s="226">
        <f>ROUND(I142*H142,2)</f>
        <v>0</v>
      </c>
      <c r="K142" s="227"/>
      <c r="L142" s="45"/>
      <c r="M142" s="297" t="s">
        <v>1</v>
      </c>
      <c r="N142" s="298" t="s">
        <v>41</v>
      </c>
      <c r="O142" s="299"/>
      <c r="P142" s="300">
        <f>O142*H142</f>
        <v>0</v>
      </c>
      <c r="Q142" s="300">
        <v>0</v>
      </c>
      <c r="R142" s="300">
        <f>Q142*H142</f>
        <v>0</v>
      </c>
      <c r="S142" s="300">
        <v>0</v>
      </c>
      <c r="T142" s="30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528</v>
      </c>
      <c r="AT142" s="232" t="s">
        <v>129</v>
      </c>
      <c r="AU142" s="232" t="s">
        <v>84</v>
      </c>
      <c r="AY142" s="18" t="s">
        <v>127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8" t="s">
        <v>84</v>
      </c>
      <c r="BK142" s="233">
        <f>ROUND(I142*H142,2)</f>
        <v>0</v>
      </c>
      <c r="BL142" s="18" t="s">
        <v>528</v>
      </c>
      <c r="BM142" s="232" t="s">
        <v>545</v>
      </c>
    </row>
    <row r="143" s="2" customFormat="1" ht="6.96" customHeight="1">
      <c r="A143" s="39"/>
      <c r="B143" s="67"/>
      <c r="C143" s="68"/>
      <c r="D143" s="68"/>
      <c r="E143" s="68"/>
      <c r="F143" s="68"/>
      <c r="G143" s="68"/>
      <c r="H143" s="68"/>
      <c r="I143" s="68"/>
      <c r="J143" s="68"/>
      <c r="K143" s="68"/>
      <c r="L143" s="45"/>
      <c r="M143" s="39"/>
      <c r="O143" s="39"/>
      <c r="P143" s="39"/>
      <c r="Q143" s="39"/>
      <c r="R143" s="39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</sheetData>
  <sheetProtection sheet="1" autoFilter="0" formatColumns="0" formatRows="0" objects="1" scenarios="1" spinCount="100000" saltValue="UwE2Gu/b0Tb23HscFzUPff+pmq7dNrFA0g8r7gfSmZ9QbKw1QYRpKcc2gOMdkSdN0jdoyn2m42botNOb2gu6Vw==" hashValue="RLSw37Btj38NiXEvkUYaxxLm7its4zXiGIWA1slbAGKCz190Vdr9YyssSd/ZtT6Br+fr9H7poJjR3hELCS3sjQ==" algorithmName="SHA-512" password="CC35"/>
  <autoFilter ref="C121:K14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Šedivcová Jitka</dc:creator>
  <cp:lastModifiedBy>Šedivcová Jitka</cp:lastModifiedBy>
  <dcterms:created xsi:type="dcterms:W3CDTF">2023-10-19T08:34:38Z</dcterms:created>
  <dcterms:modified xsi:type="dcterms:W3CDTF">2023-10-19T08:34:41Z</dcterms:modified>
</cp:coreProperties>
</file>